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65506" windowWidth="9690" windowHeight="6540" activeTab="2"/>
  </bookViews>
  <sheets>
    <sheet name="zał.1" sheetId="1" r:id="rId1"/>
    <sheet name="zał.2" sheetId="2" r:id="rId2"/>
    <sheet name="dochody" sheetId="3" r:id="rId3"/>
  </sheets>
  <definedNames/>
  <calcPr fullCalcOnLoad="1"/>
</workbook>
</file>

<file path=xl/sharedStrings.xml><?xml version="1.0" encoding="utf-8"?>
<sst xmlns="http://schemas.openxmlformats.org/spreadsheetml/2006/main" count="609" uniqueCount="208">
  <si>
    <t>T R E Ś Ć</t>
  </si>
  <si>
    <t>Dział</t>
  </si>
  <si>
    <t>Rozdział</t>
  </si>
  <si>
    <t>Paragraf</t>
  </si>
  <si>
    <t>TRANSPORT I ŁĄCZNOŚĆ</t>
  </si>
  <si>
    <t>Pozostała działalność</t>
  </si>
  <si>
    <t>GOSPODARKA MIESZKANIOWA</t>
  </si>
  <si>
    <t>Gospodarka gruntami i nieruchomościami</t>
  </si>
  <si>
    <t>ADMINISTRACJA PUBLICZNA</t>
  </si>
  <si>
    <t>Urzędy wojewódzkie</t>
  </si>
  <si>
    <t>Urzędy gmin</t>
  </si>
  <si>
    <t>Pozostałe odsetki</t>
  </si>
  <si>
    <t>Urzędy naczelnych organów władzy państwowej, kontroli i ochrony prawa oraz sądownictwa</t>
  </si>
  <si>
    <t xml:space="preserve">Urzędy naczelnych organów władzy państwowej, kontroli i ochrony prawa </t>
  </si>
  <si>
    <t>RÓŻNE ROZLICZENIA</t>
  </si>
  <si>
    <t>Różne rozliczenia finansowe</t>
  </si>
  <si>
    <t>OŚWIATA I WYCHOWANIE</t>
  </si>
  <si>
    <t>Szkoły Podstawowe</t>
  </si>
  <si>
    <t>Gimnazja</t>
  </si>
  <si>
    <t>Ośrodki wsparcia</t>
  </si>
  <si>
    <t>Ośrodki pomocy społecznej</t>
  </si>
  <si>
    <t>Usługi opiekuńcze i specjalistyczne usługi opiekuńcze</t>
  </si>
  <si>
    <t>EDUKACYJNA OPIEKA WYCHOWAWCZA</t>
  </si>
  <si>
    <t>Przedszkola</t>
  </si>
  <si>
    <t>GOSPODARKA KOMUNALNA I OCHRONA ŚRODOWISKA</t>
  </si>
  <si>
    <t>Oświetlenie ulic, placów i dróg</t>
  </si>
  <si>
    <t>Kultura i ochrona dziedzictwa narodowego</t>
  </si>
  <si>
    <t>Muzea</t>
  </si>
  <si>
    <t>KULTURA FIZYCZNA I SPORT</t>
  </si>
  <si>
    <t>Instytucje kultury fizycznej</t>
  </si>
  <si>
    <t>Wpływy z różnych opłat</t>
  </si>
  <si>
    <t>Wpływy z usług</t>
  </si>
  <si>
    <t>Dochody z najmu i dzierżawy składników majatkowych Skarbu Państwa, jst lub innych jednostek zaliczanych do sektora finansów publicznych oraz innych umów o podobnym charakterze</t>
  </si>
  <si>
    <t>Odsetki od nieterminowych wpłat z tytułu podattków i opłat</t>
  </si>
  <si>
    <t>Dotacje celowe otrzymane z budżetu państwa na realizację zadań bieżących z zakresu administracji rządowej oraz innych zadań zleconych gminom</t>
  </si>
  <si>
    <t>Grzywny, mandaty i inne kary pieniężne od ludności</t>
  </si>
  <si>
    <t xml:space="preserve">Dotacje celowe otrzymane z powiatu na zadania bieżące realizowane na podstwie porozumie  między jst </t>
  </si>
  <si>
    <t>Wpływy z podatku dochodowego od osób fizycznych</t>
  </si>
  <si>
    <t>Udziały gmin w podatkach stanowiących dochód budżetu państwa</t>
  </si>
  <si>
    <t>Wpływy z podatku rolnego,podatku leśnego, podatku od spadków i darowizn, podatku od czynności cywilnoprawnych oraz podatków i opłat lokalnych od osób fizycznych</t>
  </si>
  <si>
    <t>Wpływy z innych opłat stanowiących dochód jst na podstawie ustaw</t>
  </si>
  <si>
    <t>Podatek od nieruchomości</t>
  </si>
  <si>
    <t>Podatek rolny</t>
  </si>
  <si>
    <t>Podatek od środków transportowych</t>
  </si>
  <si>
    <t>Podatek dochodowy od osób fizycznych</t>
  </si>
  <si>
    <t>Podatek dochodowy od osób prawnych</t>
  </si>
  <si>
    <t>Podatek leśny</t>
  </si>
  <si>
    <t>Podatek od spadków i darowizn</t>
  </si>
  <si>
    <t>Podatek od posiadania psów</t>
  </si>
  <si>
    <t>Wpływy z opłaty targowej</t>
  </si>
  <si>
    <t>Podatek od czynności cywilnoprawnych</t>
  </si>
  <si>
    <t>Wpływy z opłaty skarbowej</t>
  </si>
  <si>
    <t>Część oświatowa subwencji ogólnej dla jst</t>
  </si>
  <si>
    <t>Część rekompensująca subwencji ogólnej dla gmin</t>
  </si>
  <si>
    <t>Subwencja ogólna z budżetu państwa</t>
  </si>
  <si>
    <t>Dochody z najmu i dzierżawy składników majątkowych Skarbu Państwa, jst lub innych jednostek zaliczanych do sektora finansów publicznychoraz innych umów o podaobnym charakterze</t>
  </si>
  <si>
    <t>Dotacje celowe otrzymane z budżetu państwa na realizację własnych zadań bieżących gmin</t>
  </si>
  <si>
    <t>Wpływy z opłat za zezwolenia na sprzedaż alkoholu</t>
  </si>
  <si>
    <t>Otrzymane spadki, zapisy i darowizny w postaci pieniężnej</t>
  </si>
  <si>
    <t>Dotacje celowe otrzymane z budżetu państwa na realizację zadań bieżących z zakresu administracji rządowej oraz innych zadań zleconych gminie ustawami</t>
  </si>
  <si>
    <t>Wpływy z różnych dochodów</t>
  </si>
  <si>
    <t>Ogółem dochody</t>
  </si>
  <si>
    <t>Wybory do rad gmin</t>
  </si>
  <si>
    <t>Biblioteki</t>
  </si>
  <si>
    <t>Dotacje celowe przekazane z powiatu na zadania bieżące realizowane na podstawie porozumień między jst</t>
  </si>
  <si>
    <t>Cmentarze</t>
  </si>
  <si>
    <t>Działalność usługowa</t>
  </si>
  <si>
    <t>Dotacje celowe otrzymane z budżetu państwa na zadania bieżące realizowane przez gminę na podstawie porozumień  z organami administracji rządowej</t>
  </si>
  <si>
    <t>Dywidendy</t>
  </si>
  <si>
    <t>Dywidendy i kwoty uzyskane ze zbycia praw majątkowych</t>
  </si>
  <si>
    <t>Wpływy z opłat za zarząd, użytkowanie i użytkowanie wieczyste nieruchomości</t>
  </si>
  <si>
    <t>Odsetki od nieterminowych wpłat z tytułu podatków i opłat</t>
  </si>
  <si>
    <t>Podatek od działalności gospodarczej osób fizycznych, opłatany w formie karty podatkowej</t>
  </si>
  <si>
    <t>Przewidywane wykonanie</t>
  </si>
  <si>
    <t>Dochody jst związane z realizacją zadań z zakresu administracji rządowej oraz innych zadań zleconych ustawami</t>
  </si>
  <si>
    <t>Pomoc społeczna</t>
  </si>
  <si>
    <t xml:space="preserve">Zasiłki i pomoc w naturze oraz składki na ubezpieczenia społeczne </t>
  </si>
  <si>
    <t>Zasiłki rodzinne, pielegnacyjne i wychowawcze</t>
  </si>
  <si>
    <t>Wpływy i wydatki związane z gromadzeniem środków z opłat produktowych</t>
  </si>
  <si>
    <t>Wpływy z opłaty produktowej</t>
  </si>
  <si>
    <t>Część równoważąca subwencji ogólnej dla gmin</t>
  </si>
  <si>
    <t>Przewodniczący Rady Miasta</t>
  </si>
  <si>
    <t xml:space="preserve">     mgr inż. Janusz  Tyburski</t>
  </si>
  <si>
    <t>0690</t>
  </si>
  <si>
    <t>0830</t>
  </si>
  <si>
    <t>0470</t>
  </si>
  <si>
    <t>0750</t>
  </si>
  <si>
    <t>0770</t>
  </si>
  <si>
    <t>0910</t>
  </si>
  <si>
    <t>0920</t>
  </si>
  <si>
    <t>2020</t>
  </si>
  <si>
    <t>2010</t>
  </si>
  <si>
    <t>0570</t>
  </si>
  <si>
    <t>0970</t>
  </si>
  <si>
    <t>0232</t>
  </si>
  <si>
    <t>0960</t>
  </si>
  <si>
    <t>0350</t>
  </si>
  <si>
    <t>0310</t>
  </si>
  <si>
    <t>0320</t>
  </si>
  <si>
    <t>0330</t>
  </si>
  <si>
    <t>0340</t>
  </si>
  <si>
    <t>0360</t>
  </si>
  <si>
    <t>0370</t>
  </si>
  <si>
    <t>0430</t>
  </si>
  <si>
    <t>0500</t>
  </si>
  <si>
    <t>0410</t>
  </si>
  <si>
    <t>0480</t>
  </si>
  <si>
    <t>0010</t>
  </si>
  <si>
    <t>0020</t>
  </si>
  <si>
    <t>0740</t>
  </si>
  <si>
    <t>2030</t>
  </si>
  <si>
    <t>0400</t>
  </si>
  <si>
    <t>0840</t>
  </si>
  <si>
    <t>2320</t>
  </si>
  <si>
    <t>Część wyrównawcza subwencji ogólnej dla gmin</t>
  </si>
  <si>
    <t>Załącznik Nr 1 do Projektu Budżetu Miasta Rypina na 2005 rok</t>
  </si>
  <si>
    <t xml:space="preserve">PLAN DOCHODÓW NA 2005 ROK </t>
  </si>
  <si>
    <t>WRAZ Z PRZEWIDYWANYM WYKONANIEM W 2004 ROKU</t>
  </si>
  <si>
    <t>Plan na 2005 rok</t>
  </si>
  <si>
    <t>Wybory do Parlamentu Europejskiego</t>
  </si>
  <si>
    <t>BEZPIECZEŃSTWO BUBLICZNE I OCHRONA PRZECIWPOŻAROWA</t>
  </si>
  <si>
    <t>Straż Miejska</t>
  </si>
  <si>
    <t>DODHODY OD OSÓB PRAWNYCH, OD OSÓB FIZYCZNYCH I OD INYCH JEDNOSTEK NIEPOSIADAJĄCYCH OSOBOWOŚCI PRAWNEJ ORAZ WYDATKI ZWIĄZANE Z ICH POBOREM</t>
  </si>
  <si>
    <t>Podatek od działalności gospodarczej osób fizycznych, opłaCany w formir karty podatkowej</t>
  </si>
  <si>
    <t>Wpływy z podatku rolnego,podatku leśnego, podatku od czynności cywilnoprawnych, podatków I opłat lokalnych od osób prawnych i innych jednostek organiazcyjnych.</t>
  </si>
  <si>
    <t>2440</t>
  </si>
  <si>
    <t>Dotacje otrzymane z funduszy celowych na realizację zadań bieżących jednostej sektora finansów publicznych</t>
  </si>
  <si>
    <t>0490</t>
  </si>
  <si>
    <t>Wpływy z innych lokalnych opłat pobieranych przez jst na podstawie odrębnych ustaw</t>
  </si>
  <si>
    <t>2920</t>
  </si>
  <si>
    <t>Dowożenie uczniów do szkół</t>
  </si>
  <si>
    <t>2360</t>
  </si>
  <si>
    <t>6310</t>
  </si>
  <si>
    <t>Świadczenia rodzinne oraz składki na ubezpieczenia emerytalne i rentowe z ubezpieczenia społecznego</t>
  </si>
  <si>
    <t>Dotacje celowe otrzymane z budżetu państwa na inwestycje i zakupy inwestycyjne z zakresu administracji rządowej oraz innych zadań zleconych gminom ustawami</t>
  </si>
  <si>
    <t>Składki na ubezpieczenia zdrowotne opłacane za osoby pobierajace niektóre świadczenia z pomocy społecznej oraz niektóre świadczenia rodzinne</t>
  </si>
  <si>
    <t>Wpływy z tytułu odpłatnego nabycia prawa własności oraz prawa użytkowania wieczystego nieruchomości</t>
  </si>
  <si>
    <t>Wpływy ze sprzedaży wyrobów</t>
  </si>
  <si>
    <t xml:space="preserve">Wpływy ze sprzedaży wyrobów </t>
  </si>
  <si>
    <t>2330</t>
  </si>
  <si>
    <t>Dotacje celowe optrzymane od samorządu województwa na zadania bieżące realizowane na podstawie porozumień  między jst</t>
  </si>
  <si>
    <t>6610</t>
  </si>
  <si>
    <t>Dotacje celowe przekazane gminie na inwestycje i zakupy inwestycyjne realizowane na podstawie porozumień  między jst</t>
  </si>
  <si>
    <t>6298</t>
  </si>
  <si>
    <t>Gospodarka ściekowa i ochrona wód</t>
  </si>
  <si>
    <t>6330</t>
  </si>
  <si>
    <t>Dotacje celowe z budżetu państwa na realizację inwestycji i zakupów inwestycyjnych własnych gmin</t>
  </si>
  <si>
    <t>Dotacje celowe otrzymane z budżetu państwa na realizację inwestycji i zakupów inwestycyjnych własnych gmin</t>
  </si>
  <si>
    <t>Dotacje celowe przekazane z budżetu państwa na realizację inwestycji i zakupów inwestycyjnych własnych gmin</t>
  </si>
  <si>
    <t>Drogi publiczne gminne</t>
  </si>
  <si>
    <t>Projekt</t>
  </si>
  <si>
    <t>Różnica ( +, - )</t>
  </si>
  <si>
    <t>Zmiany do projektu</t>
  </si>
  <si>
    <t>6260</t>
  </si>
  <si>
    <t>Dotacje otrzymane z funduszy celowych na finansowanie lub dofinansowanie kosztów realizacji inwestycji i zakupów inwestycyjnych jednostek sektora finasów publicznych</t>
  </si>
  <si>
    <t>Świetlice szkolne</t>
  </si>
  <si>
    <t>Patrz załącznik inwestycyjny- źródło finansowania</t>
  </si>
  <si>
    <t>Likwidacja  środka specjalnego dot. utrzymania dróg- dochody z tytułu opłaty parkingowej</t>
  </si>
  <si>
    <t>Dz.</t>
  </si>
  <si>
    <t>Rozdz.</t>
  </si>
  <si>
    <t>Par.</t>
  </si>
  <si>
    <t>Przew. Wykonanie</t>
  </si>
  <si>
    <t>Zmiana</t>
  </si>
  <si>
    <t>Treść wprowadzonych zmian</t>
  </si>
  <si>
    <t>Dotacje celowe z budżetu państwa na realizację inwestycji i zakupów inwestycyjnych własnych gmin- wykreślenie z planu inwestycji budowa budynku socjalnego</t>
  </si>
  <si>
    <t>Zwiększa się plan dochodów z tytułu odsetek zgromadzonych na rachunku bankowym</t>
  </si>
  <si>
    <t>Zwiększenie planu dochodów w związku ze zmianą porozumienia ze starostwem na prowadzenie archiwum pracowników oświaty</t>
  </si>
  <si>
    <t>Dochody jst związane z realizacją zadań z zakresu administracji rządowej- 5% wpływów za dowody osobiste</t>
  </si>
  <si>
    <t>Zwiększenie planu dochodów z tytułu nałożonych mandatów kanych przez SM</t>
  </si>
  <si>
    <t>Zmniejszenie subwencji oświatowej przez Ministerstwo Finasów</t>
  </si>
  <si>
    <t>Zmniejszenie dochodów w związku ze zminą pobierania odpłatności w ŚDS</t>
  </si>
  <si>
    <t>Dotacje celowe otrzymane z budżetu państwa na realizację zadań bieżących z zakresu wypłaty świadczeń rodzinnych zwiększone przez Wojewodę</t>
  </si>
  <si>
    <t>Dotacje celowe otrzymane z budżetu państwa na realizację zadań bieżących z zakresu wypłaty zasiłków przez MOPS- zmniejszenie przez Wojewodę</t>
  </si>
  <si>
    <t>Dotacje celowe otrzymane z budżetu państwa na realizację zadań bieżących z zakresu składek ZUS od wypłaty zasiłków przez MOPS- zmniejszenie przez Wojewodę</t>
  </si>
  <si>
    <t>Zmniejszenie darowizn otrzymanych przez ŚDS- od stycznia 2005 zmiana ustawy o finn.publ. Kierownik jednostki utworzy rachunek dochodów własnych z tutułu darowizn.</t>
  </si>
  <si>
    <t>W związku z likwidacją środków specjalnych stołówki szkolne włączono do budżetu szkoły</t>
  </si>
  <si>
    <t>W związku z likwidacją środków specjalnych dochody uzyskane przez MOSiR z tytułu organizacji "AGRA" włączono do budżetu MOSiR</t>
  </si>
  <si>
    <t>Uzasadnienie do zmian wprowadzonych do projektu budżetu na 2005 rok</t>
  </si>
  <si>
    <t>Razem zmiany:</t>
  </si>
  <si>
    <t>6339</t>
  </si>
  <si>
    <t xml:space="preserve">Środki na dofinansowanie  własnych inwestycji gmin, pozyskane z innych źródeł </t>
  </si>
  <si>
    <t>Rady gmin</t>
  </si>
  <si>
    <t>OCHRONA ZDROWIA</t>
  </si>
  <si>
    <t>Dotacje otrzymane z funduszy celowych na finansowanie lub dofinansowanie kosztów realizacji inwestycji i zakupów inwestycyjnych jednostek sektora finansów publicznych</t>
  </si>
  <si>
    <t>Dochody z najmu i dzierżawy składników majątkowych Skarbu Państwa, jst lub innych jednostek zaliczanych do sektora finansów publicznych oraz innych umów o podobnym charakterze</t>
  </si>
  <si>
    <t>Podatek od działalności gospodarczej osób fizycznych, opłacany w formie karty podatkowej</t>
  </si>
  <si>
    <t xml:space="preserve">               Załącznik Nr 1 do  Budżetu Miasta Rypina na 2007 rok</t>
  </si>
  <si>
    <t>Plan na 2007 rok</t>
  </si>
  <si>
    <t xml:space="preserve">PLAN DOCHODÓW NA 2007 ROK </t>
  </si>
  <si>
    <t>Domy pomocy społecznej</t>
  </si>
  <si>
    <t>6290</t>
  </si>
  <si>
    <t>Środki na dofinansowanie  własnych inwestycji gmin, pozyskane z innych źródeł (UE)</t>
  </si>
  <si>
    <t>Dotacje celowe przekazane z budżetu państwa na realizację inwestycji i zakupów inwestycyjnych własnych gmin (BP)</t>
  </si>
  <si>
    <t xml:space="preserve">               Załącznik Nr 1 do  objaśnień Budżetu Miasta Rypina na 2007 rok</t>
  </si>
  <si>
    <t>PLAN DOCHODÓW NA 2007 ROK WEDŁUG DZIAŁÓW</t>
  </si>
  <si>
    <t>Plan na 2006</t>
  </si>
  <si>
    <t>POMOC SPOŁECZNA</t>
  </si>
  <si>
    <t>KULTURA I OCHRONA DZIEDZICTWA NARODOWEGO</t>
  </si>
  <si>
    <t>URZĘDY NACZELNYCH ORGANÓW WŁADZY PAŃSTWOWEJ I OCHRONY PRAWA ORAZ SĄDOWNICTWA</t>
  </si>
  <si>
    <t>Projekt budżetu na 2007 rok</t>
  </si>
  <si>
    <t xml:space="preserve"> ( %) 3:2</t>
  </si>
  <si>
    <t>DZIAŁALNOŚĆ USŁUGOWA</t>
  </si>
  <si>
    <t>DOCHODY OD OSÓB PRAWNYCH, OD OSÓB FIZYCZNYCH I OD INNYCH JEDNOSTEK NIEPOSIADAJĄCYCH OSOBOWOŚCI PRAWNEJ ORAZ WYDATKI ZWIĄZANE Z ICH POBOREM</t>
  </si>
  <si>
    <t>Dochody budżetu Miasta Rypina zaplanowane na rok 2007 w poszczególnych działach klayfikacji budżetowej przedstawiają się następująco:</t>
  </si>
  <si>
    <t>2310</t>
  </si>
  <si>
    <t>Dotacje celowe otrzymane z gminy na zadania bieżące realizowane na podstawie porozumień (umów) między jst</t>
  </si>
  <si>
    <t>Środki na dofinansowanie własnych inwestycji gmin, pozyskane z innych źródeł</t>
  </si>
  <si>
    <t xml:space="preserve">       dr Piotr  Gałkowski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</si>
</sst>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7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0" fillId="0" borderId="0" xfId="15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164" fontId="1" fillId="0" borderId="0" xfId="15" applyNumberFormat="1" applyFont="1" applyAlignment="1">
      <alignment/>
    </xf>
    <xf numFmtId="0" fontId="1" fillId="0" borderId="0" xfId="0" applyFont="1" applyAlignment="1">
      <alignment/>
    </xf>
    <xf numFmtId="164" fontId="2" fillId="0" borderId="0" xfId="15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1" xfId="15" applyNumberFormat="1" applyFont="1" applyBorder="1" applyAlignment="1">
      <alignment/>
    </xf>
    <xf numFmtId="164" fontId="2" fillId="0" borderId="1" xfId="15" applyNumberFormat="1" applyFont="1" applyBorder="1" applyAlignment="1">
      <alignment/>
    </xf>
    <xf numFmtId="49" fontId="1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1" xfId="15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164" fontId="2" fillId="0" borderId="1" xfId="15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164" fontId="1" fillId="0" borderId="1" xfId="15" applyNumberFormat="1" applyFont="1" applyBorder="1" applyAlignment="1">
      <alignment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49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/>
    </xf>
    <xf numFmtId="164" fontId="2" fillId="2" borderId="1" xfId="15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49" fontId="2" fillId="0" borderId="1" xfId="0" applyNumberFormat="1" applyFont="1" applyFill="1" applyBorder="1" applyAlignment="1">
      <alignment horizontal="center"/>
    </xf>
    <xf numFmtId="164" fontId="2" fillId="0" borderId="1" xfId="15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164" fontId="1" fillId="0" borderId="1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2" borderId="1" xfId="0" applyFont="1" applyFill="1" applyBorder="1" applyAlignment="1">
      <alignment/>
    </xf>
    <xf numFmtId="49" fontId="1" fillId="2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/>
    </xf>
    <xf numFmtId="164" fontId="6" fillId="0" borderId="0" xfId="15" applyNumberFormat="1" applyFont="1" applyAlignment="1">
      <alignment/>
    </xf>
    <xf numFmtId="164" fontId="1" fillId="0" borderId="1" xfId="0" applyNumberFormat="1" applyFont="1" applyFill="1" applyBorder="1" applyAlignment="1">
      <alignment/>
    </xf>
    <xf numFmtId="49" fontId="2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164" fontId="1" fillId="0" borderId="0" xfId="15" applyNumberFormat="1" applyFont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left" wrapText="1"/>
    </xf>
    <xf numFmtId="0" fontId="2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="200" zoomScaleNormal="200" workbookViewId="0" topLeftCell="A1">
      <selection activeCell="C6" sqref="C6"/>
    </sheetView>
  </sheetViews>
  <sheetFormatPr defaultColWidth="9.00390625" defaultRowHeight="12.75"/>
  <cols>
    <col min="1" max="1" width="28.375" style="2" customWidth="1"/>
    <col min="2" max="2" width="8.00390625" style="1" customWidth="1"/>
    <col min="3" max="3" width="12.00390625" style="0" customWidth="1"/>
    <col min="4" max="4" width="15.875" style="3" customWidth="1"/>
    <col min="5" max="5" width="13.25390625" style="0" customWidth="1"/>
    <col min="6" max="6" width="8.25390625" style="1" customWidth="1"/>
  </cols>
  <sheetData>
    <row r="1" spans="1:4" ht="12.75">
      <c r="A1" s="5"/>
      <c r="B1" s="69" t="s">
        <v>193</v>
      </c>
      <c r="C1" s="69"/>
      <c r="D1" s="69"/>
    </row>
    <row r="2" spans="1:5" ht="12.75" customHeight="1">
      <c r="A2" s="75" t="s">
        <v>194</v>
      </c>
      <c r="B2" s="75"/>
      <c r="C2" s="75"/>
      <c r="D2" s="75"/>
      <c r="E2" s="75"/>
    </row>
    <row r="3" spans="1:4" ht="28.5" customHeight="1">
      <c r="A3" s="72" t="s">
        <v>203</v>
      </c>
      <c r="B3" s="73"/>
      <c r="C3" s="73"/>
      <c r="D3" s="74"/>
    </row>
    <row r="4" spans="1:5" ht="22.5">
      <c r="A4" s="10" t="s">
        <v>0</v>
      </c>
      <c r="B4" s="11" t="s">
        <v>1</v>
      </c>
      <c r="C4" s="11" t="s">
        <v>195</v>
      </c>
      <c r="D4" s="10" t="s">
        <v>199</v>
      </c>
      <c r="E4" s="67" t="s">
        <v>200</v>
      </c>
    </row>
    <row r="5" spans="1:5" s="32" customFormat="1" ht="11.25">
      <c r="A5" s="66">
        <v>1</v>
      </c>
      <c r="B5" s="62">
        <v>2</v>
      </c>
      <c r="C5" s="62">
        <v>3</v>
      </c>
      <c r="D5" s="62">
        <v>4</v>
      </c>
      <c r="E5" s="62">
        <v>5</v>
      </c>
    </row>
    <row r="6" spans="1:6" s="52" customFormat="1" ht="21" customHeight="1">
      <c r="A6" s="48" t="s">
        <v>4</v>
      </c>
      <c r="B6" s="63">
        <v>600</v>
      </c>
      <c r="C6" s="49"/>
      <c r="D6" s="60">
        <v>31000</v>
      </c>
      <c r="E6" s="68" t="e">
        <f>D6/C6</f>
        <v>#DIV/0!</v>
      </c>
      <c r="F6" s="61"/>
    </row>
    <row r="7" spans="1:6" s="52" customFormat="1" ht="21.75" customHeight="1">
      <c r="A7" s="48" t="s">
        <v>6</v>
      </c>
      <c r="B7" s="63">
        <v>700</v>
      </c>
      <c r="C7" s="49"/>
      <c r="D7" s="60">
        <v>358010</v>
      </c>
      <c r="E7" s="68" t="e">
        <f aca="true" t="shared" si="0" ref="E7:E21">D7/C7</f>
        <v>#DIV/0!</v>
      </c>
      <c r="F7" s="61"/>
    </row>
    <row r="8" spans="1:6" s="52" customFormat="1" ht="19.5" customHeight="1">
      <c r="A8" s="48" t="s">
        <v>201</v>
      </c>
      <c r="B8" s="63">
        <v>710</v>
      </c>
      <c r="C8" s="49"/>
      <c r="D8" s="51">
        <v>0</v>
      </c>
      <c r="E8" s="68" t="e">
        <f t="shared" si="0"/>
        <v>#DIV/0!</v>
      </c>
      <c r="F8" s="61"/>
    </row>
    <row r="9" spans="1:6" s="52" customFormat="1" ht="22.5" customHeight="1">
      <c r="A9" s="48" t="s">
        <v>8</v>
      </c>
      <c r="B9" s="63">
        <v>750</v>
      </c>
      <c r="C9" s="49"/>
      <c r="D9" s="51">
        <v>194465</v>
      </c>
      <c r="E9" s="68" t="e">
        <f t="shared" si="0"/>
        <v>#DIV/0!</v>
      </c>
      <c r="F9" s="61"/>
    </row>
    <row r="10" spans="1:6" s="52" customFormat="1" ht="38.25" customHeight="1">
      <c r="A10" s="48" t="s">
        <v>198</v>
      </c>
      <c r="B10" s="63">
        <v>751</v>
      </c>
      <c r="C10" s="49"/>
      <c r="D10" s="60">
        <v>2750</v>
      </c>
      <c r="E10" s="68" t="e">
        <f t="shared" si="0"/>
        <v>#DIV/0!</v>
      </c>
      <c r="F10" s="61"/>
    </row>
    <row r="11" spans="1:6" s="52" customFormat="1" ht="22.5">
      <c r="A11" s="48" t="s">
        <v>120</v>
      </c>
      <c r="B11" s="63">
        <v>754</v>
      </c>
      <c r="C11" s="49"/>
      <c r="D11" s="51">
        <v>4670</v>
      </c>
      <c r="E11" s="68" t="e">
        <f t="shared" si="0"/>
        <v>#DIV/0!</v>
      </c>
      <c r="F11" s="61"/>
    </row>
    <row r="12" spans="1:6" s="52" customFormat="1" ht="60" customHeight="1">
      <c r="A12" s="48" t="s">
        <v>202</v>
      </c>
      <c r="B12" s="63">
        <v>756</v>
      </c>
      <c r="C12" s="49"/>
      <c r="D12" s="51">
        <v>11647958</v>
      </c>
      <c r="E12" s="68" t="e">
        <f t="shared" si="0"/>
        <v>#DIV/0!</v>
      </c>
      <c r="F12" s="61"/>
    </row>
    <row r="13" spans="1:6" s="52" customFormat="1" ht="20.25" customHeight="1">
      <c r="A13" s="48" t="s">
        <v>14</v>
      </c>
      <c r="B13" s="63">
        <v>758</v>
      </c>
      <c r="C13" s="49"/>
      <c r="D13" s="60">
        <v>6934330</v>
      </c>
      <c r="E13" s="68" t="e">
        <f t="shared" si="0"/>
        <v>#DIV/0!</v>
      </c>
      <c r="F13" s="61"/>
    </row>
    <row r="14" spans="1:6" s="52" customFormat="1" ht="20.25" customHeight="1">
      <c r="A14" s="48" t="s">
        <v>16</v>
      </c>
      <c r="B14" s="63">
        <v>801</v>
      </c>
      <c r="C14" s="49"/>
      <c r="D14" s="51">
        <v>418340</v>
      </c>
      <c r="E14" s="68" t="e">
        <f t="shared" si="0"/>
        <v>#DIV/0!</v>
      </c>
      <c r="F14" s="61"/>
    </row>
    <row r="15" spans="1:6" s="52" customFormat="1" ht="21.75" customHeight="1">
      <c r="A15" s="48" t="s">
        <v>182</v>
      </c>
      <c r="B15" s="63">
        <v>851</v>
      </c>
      <c r="C15" s="49"/>
      <c r="D15" s="60">
        <v>100</v>
      </c>
      <c r="E15" s="68" t="e">
        <f t="shared" si="0"/>
        <v>#DIV/0!</v>
      </c>
      <c r="F15" s="61"/>
    </row>
    <row r="16" spans="1:6" s="52" customFormat="1" ht="18.75" customHeight="1">
      <c r="A16" s="48" t="s">
        <v>196</v>
      </c>
      <c r="B16" s="63">
        <v>852</v>
      </c>
      <c r="C16" s="49"/>
      <c r="D16" s="51">
        <v>6593928</v>
      </c>
      <c r="E16" s="68" t="e">
        <f t="shared" si="0"/>
        <v>#DIV/0!</v>
      </c>
      <c r="F16" s="61"/>
    </row>
    <row r="17" spans="1:6" s="52" customFormat="1" ht="22.5">
      <c r="A17" s="48" t="s">
        <v>22</v>
      </c>
      <c r="B17" s="63">
        <v>854</v>
      </c>
      <c r="C17" s="49"/>
      <c r="D17" s="51">
        <v>377100</v>
      </c>
      <c r="E17" s="68" t="e">
        <f t="shared" si="0"/>
        <v>#DIV/0!</v>
      </c>
      <c r="F17" s="61"/>
    </row>
    <row r="18" spans="1:6" s="52" customFormat="1" ht="22.5">
      <c r="A18" s="48" t="s">
        <v>24</v>
      </c>
      <c r="B18" s="63">
        <v>900</v>
      </c>
      <c r="C18" s="49"/>
      <c r="D18" s="51">
        <v>5366240</v>
      </c>
      <c r="E18" s="68" t="e">
        <f t="shared" si="0"/>
        <v>#DIV/0!</v>
      </c>
      <c r="F18" s="61"/>
    </row>
    <row r="19" spans="1:6" s="52" customFormat="1" ht="22.5">
      <c r="A19" s="48" t="s">
        <v>197</v>
      </c>
      <c r="B19" s="63">
        <v>921</v>
      </c>
      <c r="C19" s="49"/>
      <c r="D19" s="60">
        <v>31000</v>
      </c>
      <c r="E19" s="68" t="e">
        <f t="shared" si="0"/>
        <v>#DIV/0!</v>
      </c>
      <c r="F19" s="61"/>
    </row>
    <row r="20" spans="1:6" s="52" customFormat="1" ht="21" customHeight="1">
      <c r="A20" s="48" t="s">
        <v>28</v>
      </c>
      <c r="B20" s="63">
        <v>926</v>
      </c>
      <c r="C20" s="49"/>
      <c r="D20" s="51">
        <v>80000</v>
      </c>
      <c r="E20" s="68" t="e">
        <f t="shared" si="0"/>
        <v>#DIV/0!</v>
      </c>
      <c r="F20" s="61"/>
    </row>
    <row r="21" spans="1:5" ht="27" customHeight="1">
      <c r="A21" s="43" t="s">
        <v>61</v>
      </c>
      <c r="B21" s="64"/>
      <c r="C21" s="46">
        <f>SUM(C6:C20)</f>
        <v>0</v>
      </c>
      <c r="D21" s="46">
        <f>SUM(D6:D20)</f>
        <v>32039891</v>
      </c>
      <c r="E21" s="68" t="e">
        <f t="shared" si="0"/>
        <v>#DIV/0!</v>
      </c>
    </row>
    <row r="22" spans="1:4" ht="12.75">
      <c r="A22" s="5"/>
      <c r="B22" s="32"/>
      <c r="C22" s="7"/>
      <c r="D22" s="7"/>
    </row>
    <row r="23" spans="1:4" ht="12.75">
      <c r="A23" s="5"/>
      <c r="B23" s="32"/>
      <c r="C23" s="7"/>
      <c r="D23" s="7"/>
    </row>
    <row r="24" ht="12.75">
      <c r="C24" t="s">
        <v>81</v>
      </c>
    </row>
  </sheetData>
  <mergeCells count="2">
    <mergeCell ref="A3:D3"/>
    <mergeCell ref="A2:E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6"/>
  <sheetViews>
    <sheetView workbookViewId="0" topLeftCell="A1">
      <selection activeCell="G185" sqref="A1:G185"/>
    </sheetView>
  </sheetViews>
  <sheetFormatPr defaultColWidth="9.00390625" defaultRowHeight="12.75"/>
  <cols>
    <col min="1" max="1" width="24.375" style="5" customWidth="1"/>
    <col min="2" max="2" width="5.25390625" style="7" customWidth="1"/>
    <col min="3" max="3" width="7.875" style="7" customWidth="1"/>
    <col min="4" max="4" width="8.25390625" style="7" customWidth="1"/>
    <col min="5" max="5" width="14.875" style="7" customWidth="1"/>
    <col min="6" max="6" width="14.125" style="7" customWidth="1"/>
    <col min="7" max="7" width="11.375" style="6" customWidth="1"/>
    <col min="8" max="16384" width="9.125" style="7" customWidth="1"/>
  </cols>
  <sheetData>
    <row r="1" spans="2:6" ht="11.25">
      <c r="B1" s="78" t="s">
        <v>115</v>
      </c>
      <c r="C1" s="78"/>
      <c r="D1" s="78"/>
      <c r="E1" s="78"/>
      <c r="F1" s="78"/>
    </row>
    <row r="2" spans="1:6" ht="23.25" customHeight="1">
      <c r="A2" s="76" t="s">
        <v>116</v>
      </c>
      <c r="B2" s="76"/>
      <c r="C2" s="76"/>
      <c r="D2" s="76"/>
      <c r="E2" s="77"/>
      <c r="F2" s="77"/>
    </row>
    <row r="3" spans="1:7" s="9" customFormat="1" ht="11.25">
      <c r="A3" s="72" t="s">
        <v>117</v>
      </c>
      <c r="B3" s="73"/>
      <c r="C3" s="73"/>
      <c r="D3" s="73"/>
      <c r="E3" s="73"/>
      <c r="F3" s="74"/>
      <c r="G3" s="8"/>
    </row>
    <row r="4" spans="1:7" s="13" customFormat="1" ht="22.5">
      <c r="A4" s="10" t="s">
        <v>0</v>
      </c>
      <c r="B4" s="11" t="s">
        <v>1</v>
      </c>
      <c r="C4" s="11" t="s">
        <v>2</v>
      </c>
      <c r="D4" s="12" t="s">
        <v>3</v>
      </c>
      <c r="E4" s="10" t="s">
        <v>73</v>
      </c>
      <c r="F4" s="10" t="s">
        <v>118</v>
      </c>
      <c r="G4" s="30" t="s">
        <v>152</v>
      </c>
    </row>
    <row r="5" spans="1:7" ht="11.25">
      <c r="A5" s="14"/>
      <c r="B5" s="15"/>
      <c r="C5" s="15"/>
      <c r="D5" s="16"/>
      <c r="E5" s="15"/>
      <c r="F5" s="15"/>
      <c r="G5" s="22"/>
    </row>
    <row r="6" spans="1:7" s="9" customFormat="1" ht="11.25">
      <c r="A6" s="17" t="s">
        <v>4</v>
      </c>
      <c r="B6" s="18">
        <v>600</v>
      </c>
      <c r="C6" s="18"/>
      <c r="D6" s="19"/>
      <c r="E6" s="20">
        <f>SUM(E7+E10)</f>
        <v>22000</v>
      </c>
      <c r="F6" s="20">
        <f>SUM(F7+F10)</f>
        <v>848470</v>
      </c>
      <c r="G6" s="23"/>
    </row>
    <row r="7" spans="1:7" s="9" customFormat="1" ht="11.25">
      <c r="A7" s="17" t="s">
        <v>149</v>
      </c>
      <c r="B7" s="18"/>
      <c r="C7" s="18">
        <v>60016</v>
      </c>
      <c r="D7" s="19"/>
      <c r="E7" s="20">
        <f>SUM(E8:E9)</f>
        <v>0</v>
      </c>
      <c r="F7" s="20">
        <f>SUM(F8:F9)</f>
        <v>823470</v>
      </c>
      <c r="G7" s="23"/>
    </row>
    <row r="8" spans="1:7" s="9" customFormat="1" ht="33.75">
      <c r="A8" s="14" t="s">
        <v>180</v>
      </c>
      <c r="B8" s="18"/>
      <c r="C8" s="18"/>
      <c r="D8" s="16" t="s">
        <v>143</v>
      </c>
      <c r="E8" s="20">
        <v>0</v>
      </c>
      <c r="F8" s="21">
        <v>705831</v>
      </c>
      <c r="G8" s="22">
        <v>705831</v>
      </c>
    </row>
    <row r="9" spans="1:7" ht="45">
      <c r="A9" s="14" t="s">
        <v>146</v>
      </c>
      <c r="B9" s="15"/>
      <c r="C9" s="15"/>
      <c r="D9" s="16" t="s">
        <v>179</v>
      </c>
      <c r="E9" s="21">
        <v>0</v>
      </c>
      <c r="F9" s="21">
        <v>117639</v>
      </c>
      <c r="G9" s="22">
        <v>117639</v>
      </c>
    </row>
    <row r="10" spans="1:7" s="9" customFormat="1" ht="11.25">
      <c r="A10" s="17" t="s">
        <v>5</v>
      </c>
      <c r="B10" s="18"/>
      <c r="C10" s="18">
        <v>60095</v>
      </c>
      <c r="D10" s="19"/>
      <c r="E10" s="20">
        <f>SUM(E11)</f>
        <v>22000</v>
      </c>
      <c r="F10" s="20">
        <f>SUM(F11)</f>
        <v>25000</v>
      </c>
      <c r="G10" s="23"/>
    </row>
    <row r="11" spans="1:7" ht="11.25">
      <c r="A11" s="14" t="s">
        <v>31</v>
      </c>
      <c r="B11" s="15"/>
      <c r="C11" s="15"/>
      <c r="D11" s="16" t="s">
        <v>84</v>
      </c>
      <c r="E11" s="22">
        <v>22000</v>
      </c>
      <c r="F11" s="22">
        <v>25000</v>
      </c>
      <c r="G11" s="22">
        <v>25000</v>
      </c>
    </row>
    <row r="12" spans="1:7" s="9" customFormat="1" ht="22.5">
      <c r="A12" s="17" t="s">
        <v>6</v>
      </c>
      <c r="B12" s="18">
        <v>700</v>
      </c>
      <c r="C12" s="18"/>
      <c r="D12" s="19"/>
      <c r="E12" s="20">
        <f>E13+E20</f>
        <v>401200</v>
      </c>
      <c r="F12" s="20">
        <f>F13+F20</f>
        <v>1253011</v>
      </c>
      <c r="G12" s="23"/>
    </row>
    <row r="13" spans="1:7" s="9" customFormat="1" ht="22.5">
      <c r="A13" s="17" t="s">
        <v>7</v>
      </c>
      <c r="B13" s="18"/>
      <c r="C13" s="18">
        <v>70005</v>
      </c>
      <c r="D13" s="19"/>
      <c r="E13" s="23">
        <f>SUM(E14:E19)</f>
        <v>401200</v>
      </c>
      <c r="F13" s="23">
        <f>SUM(F14:F19)</f>
        <v>1253011</v>
      </c>
      <c r="G13" s="23"/>
    </row>
    <row r="14" spans="1:7" ht="33.75">
      <c r="A14" s="14" t="s">
        <v>70</v>
      </c>
      <c r="B14" s="15"/>
      <c r="C14" s="15"/>
      <c r="D14" s="16" t="s">
        <v>85</v>
      </c>
      <c r="E14" s="22">
        <v>90000</v>
      </c>
      <c r="F14" s="22">
        <v>90000</v>
      </c>
      <c r="G14" s="22"/>
    </row>
    <row r="15" spans="1:7" ht="11.25">
      <c r="A15" s="14" t="s">
        <v>30</v>
      </c>
      <c r="B15" s="15"/>
      <c r="C15" s="15"/>
      <c r="D15" s="16" t="s">
        <v>83</v>
      </c>
      <c r="E15" s="22">
        <v>1600</v>
      </c>
      <c r="F15" s="22">
        <v>1800</v>
      </c>
      <c r="G15" s="22"/>
    </row>
    <row r="16" spans="1:7" ht="67.5">
      <c r="A16" s="14" t="s">
        <v>32</v>
      </c>
      <c r="B16" s="15"/>
      <c r="C16" s="15"/>
      <c r="D16" s="16" t="s">
        <v>86</v>
      </c>
      <c r="E16" s="22">
        <v>180000</v>
      </c>
      <c r="F16" s="22">
        <v>210000</v>
      </c>
      <c r="G16" s="22"/>
    </row>
    <row r="17" spans="1:7" ht="45">
      <c r="A17" s="14" t="s">
        <v>136</v>
      </c>
      <c r="B17" s="15"/>
      <c r="C17" s="15"/>
      <c r="D17" s="16" t="s">
        <v>87</v>
      </c>
      <c r="E17" s="22">
        <v>128500</v>
      </c>
      <c r="F17" s="22">
        <v>950091</v>
      </c>
      <c r="G17" s="22">
        <v>534518</v>
      </c>
    </row>
    <row r="18" spans="1:7" ht="22.5">
      <c r="A18" s="14" t="s">
        <v>71</v>
      </c>
      <c r="B18" s="15"/>
      <c r="C18" s="15"/>
      <c r="D18" s="16" t="s">
        <v>88</v>
      </c>
      <c r="E18" s="22">
        <v>0</v>
      </c>
      <c r="F18" s="22">
        <v>20</v>
      </c>
      <c r="G18" s="22"/>
    </row>
    <row r="19" spans="1:7" ht="11.25">
      <c r="A19" s="14" t="s">
        <v>11</v>
      </c>
      <c r="B19" s="15"/>
      <c r="C19" s="15"/>
      <c r="D19" s="16" t="s">
        <v>89</v>
      </c>
      <c r="E19" s="22">
        <v>1100</v>
      </c>
      <c r="F19" s="22">
        <v>1100</v>
      </c>
      <c r="G19" s="22"/>
    </row>
    <row r="20" spans="1:7" s="9" customFormat="1" ht="11.25">
      <c r="A20" s="17" t="s">
        <v>5</v>
      </c>
      <c r="B20" s="18"/>
      <c r="C20" s="18">
        <v>70095</v>
      </c>
      <c r="D20" s="19"/>
      <c r="E20" s="23">
        <f>SUM(E21)</f>
        <v>0</v>
      </c>
      <c r="F20" s="23">
        <f>SUM(F21)</f>
        <v>0</v>
      </c>
      <c r="G20" s="23"/>
    </row>
    <row r="21" spans="1:7" ht="45">
      <c r="A21" s="14" t="s">
        <v>146</v>
      </c>
      <c r="B21" s="15"/>
      <c r="C21" s="15"/>
      <c r="D21" s="16" t="s">
        <v>145</v>
      </c>
      <c r="E21" s="22">
        <v>0</v>
      </c>
      <c r="F21" s="22">
        <v>0</v>
      </c>
      <c r="G21" s="22">
        <v>-434000</v>
      </c>
    </row>
    <row r="22" spans="1:7" s="9" customFormat="1" ht="11.25">
      <c r="A22" s="17" t="s">
        <v>66</v>
      </c>
      <c r="B22" s="18">
        <v>710</v>
      </c>
      <c r="C22" s="18"/>
      <c r="D22" s="19"/>
      <c r="E22" s="23">
        <f>SUM(E23)</f>
        <v>3000</v>
      </c>
      <c r="F22" s="23">
        <f>SUM(F23)</f>
        <v>663437</v>
      </c>
      <c r="G22" s="23"/>
    </row>
    <row r="23" spans="1:7" s="9" customFormat="1" ht="13.5" customHeight="1">
      <c r="A23" s="17" t="s">
        <v>65</v>
      </c>
      <c r="B23" s="18"/>
      <c r="C23" s="18">
        <v>71035</v>
      </c>
      <c r="D23" s="19"/>
      <c r="E23" s="23">
        <f>SUM(E24:E26)</f>
        <v>3000</v>
      </c>
      <c r="F23" s="23">
        <f>SUM(F24:F26)</f>
        <v>663437</v>
      </c>
      <c r="G23" s="23"/>
    </row>
    <row r="24" spans="1:7" ht="67.5">
      <c r="A24" s="14" t="s">
        <v>67</v>
      </c>
      <c r="B24" s="15"/>
      <c r="C24" s="15"/>
      <c r="D24" s="16" t="s">
        <v>90</v>
      </c>
      <c r="E24" s="22">
        <v>3000</v>
      </c>
      <c r="F24" s="22">
        <v>1000</v>
      </c>
      <c r="G24" s="22"/>
    </row>
    <row r="25" spans="1:7" ht="67.5">
      <c r="A25" s="14" t="s">
        <v>154</v>
      </c>
      <c r="B25" s="15"/>
      <c r="C25" s="15"/>
      <c r="D25" s="16" t="s">
        <v>153</v>
      </c>
      <c r="E25" s="22">
        <v>0</v>
      </c>
      <c r="F25" s="22">
        <v>83250</v>
      </c>
      <c r="G25" s="22">
        <v>83250</v>
      </c>
    </row>
    <row r="26" spans="1:7" ht="56.25">
      <c r="A26" s="14" t="s">
        <v>142</v>
      </c>
      <c r="B26" s="15"/>
      <c r="C26" s="15"/>
      <c r="D26" s="16" t="s">
        <v>141</v>
      </c>
      <c r="E26" s="22">
        <v>0</v>
      </c>
      <c r="F26" s="22">
        <v>579187</v>
      </c>
      <c r="G26" s="22">
        <v>79187</v>
      </c>
    </row>
    <row r="27" spans="1:7" s="9" customFormat="1" ht="11.25">
      <c r="A27" s="17" t="s">
        <v>8</v>
      </c>
      <c r="B27" s="18">
        <v>750</v>
      </c>
      <c r="C27" s="18"/>
      <c r="D27" s="19"/>
      <c r="E27" s="23">
        <f>SUM(E28+E31+E36)</f>
        <v>501250</v>
      </c>
      <c r="F27" s="23">
        <f>SUM(F28+F31+F36)</f>
        <v>417850</v>
      </c>
      <c r="G27" s="23"/>
    </row>
    <row r="28" spans="1:7" s="9" customFormat="1" ht="11.25">
      <c r="A28" s="17" t="s">
        <v>9</v>
      </c>
      <c r="B28" s="18"/>
      <c r="C28" s="18">
        <v>75011</v>
      </c>
      <c r="D28" s="19"/>
      <c r="E28" s="23">
        <f>SUM(E29:E30)</f>
        <v>129100</v>
      </c>
      <c r="F28" s="23">
        <f>SUM(F29:F30)</f>
        <v>132400</v>
      </c>
      <c r="G28" s="23"/>
    </row>
    <row r="29" spans="1:7" ht="56.25">
      <c r="A29" s="14" t="s">
        <v>34</v>
      </c>
      <c r="B29" s="15"/>
      <c r="C29" s="15"/>
      <c r="D29" s="16" t="s">
        <v>91</v>
      </c>
      <c r="E29" s="22">
        <v>126800</v>
      </c>
      <c r="F29" s="22">
        <v>129400</v>
      </c>
      <c r="G29" s="22"/>
    </row>
    <row r="30" spans="1:7" ht="56.25">
      <c r="A30" s="14" t="s">
        <v>74</v>
      </c>
      <c r="B30" s="15"/>
      <c r="C30" s="15"/>
      <c r="D30" s="16">
        <v>2360</v>
      </c>
      <c r="E30" s="22">
        <v>2300</v>
      </c>
      <c r="F30" s="22">
        <v>3000</v>
      </c>
      <c r="G30" s="22">
        <v>1150</v>
      </c>
    </row>
    <row r="31" spans="1:7" s="9" customFormat="1" ht="11.25">
      <c r="A31" s="17" t="s">
        <v>10</v>
      </c>
      <c r="B31" s="18"/>
      <c r="C31" s="18">
        <v>75023</v>
      </c>
      <c r="D31" s="19"/>
      <c r="E31" s="23">
        <f>SUM(E32:E35)</f>
        <v>212150</v>
      </c>
      <c r="F31" s="23">
        <f>SUM(F32:F35)</f>
        <v>224450</v>
      </c>
      <c r="G31" s="23"/>
    </row>
    <row r="32" spans="1:7" ht="11.25">
      <c r="A32" s="14" t="s">
        <v>30</v>
      </c>
      <c r="B32" s="15"/>
      <c r="C32" s="15"/>
      <c r="D32" s="16" t="s">
        <v>83</v>
      </c>
      <c r="E32" s="22">
        <v>150</v>
      </c>
      <c r="F32" s="22">
        <v>150</v>
      </c>
      <c r="G32" s="22"/>
    </row>
    <row r="33" spans="1:7" ht="67.5">
      <c r="A33" s="14" t="s">
        <v>32</v>
      </c>
      <c r="B33" s="15"/>
      <c r="C33" s="15"/>
      <c r="D33" s="16" t="s">
        <v>86</v>
      </c>
      <c r="E33" s="22">
        <v>9500</v>
      </c>
      <c r="F33" s="22">
        <v>9500</v>
      </c>
      <c r="G33" s="22"/>
    </row>
    <row r="34" spans="1:7" ht="11.25">
      <c r="A34" s="14" t="s">
        <v>30</v>
      </c>
      <c r="B34" s="15"/>
      <c r="C34" s="15"/>
      <c r="D34" s="16" t="s">
        <v>93</v>
      </c>
      <c r="E34" s="22">
        <v>200000</v>
      </c>
      <c r="F34" s="22">
        <v>211200</v>
      </c>
      <c r="G34" s="22"/>
    </row>
    <row r="35" spans="1:7" ht="45">
      <c r="A35" s="14" t="s">
        <v>36</v>
      </c>
      <c r="B35" s="15"/>
      <c r="C35" s="15"/>
      <c r="D35" s="16" t="s">
        <v>94</v>
      </c>
      <c r="E35" s="22">
        <v>2500</v>
      </c>
      <c r="F35" s="22">
        <v>3600</v>
      </c>
      <c r="G35" s="22">
        <v>600</v>
      </c>
    </row>
    <row r="36" spans="1:7" s="9" customFormat="1" ht="11.25">
      <c r="A36" s="17" t="s">
        <v>5</v>
      </c>
      <c r="B36" s="18"/>
      <c r="C36" s="18">
        <v>75095</v>
      </c>
      <c r="D36" s="19"/>
      <c r="E36" s="23">
        <f>SUM(E37:E39)</f>
        <v>160000</v>
      </c>
      <c r="F36" s="23">
        <f>SUM(F37:F39)</f>
        <v>61000</v>
      </c>
      <c r="G36" s="23"/>
    </row>
    <row r="37" spans="1:7" ht="11.25">
      <c r="A37" s="14" t="s">
        <v>11</v>
      </c>
      <c r="B37" s="15"/>
      <c r="C37" s="15"/>
      <c r="D37" s="16" t="s">
        <v>89</v>
      </c>
      <c r="E37" s="22">
        <v>28000</v>
      </c>
      <c r="F37" s="22">
        <v>30000</v>
      </c>
      <c r="G37" s="22">
        <v>2000</v>
      </c>
    </row>
    <row r="38" spans="1:7" ht="22.5">
      <c r="A38" s="14" t="s">
        <v>58</v>
      </c>
      <c r="B38" s="15"/>
      <c r="C38" s="15"/>
      <c r="D38" s="16" t="s">
        <v>95</v>
      </c>
      <c r="E38" s="22">
        <v>100000</v>
      </c>
      <c r="F38" s="22">
        <v>1000</v>
      </c>
      <c r="G38" s="22"/>
    </row>
    <row r="39" spans="1:7" ht="11.25">
      <c r="A39" s="14" t="s">
        <v>60</v>
      </c>
      <c r="B39" s="15"/>
      <c r="C39" s="15"/>
      <c r="D39" s="16" t="s">
        <v>93</v>
      </c>
      <c r="E39" s="22">
        <v>32000</v>
      </c>
      <c r="F39" s="22">
        <v>30000</v>
      </c>
      <c r="G39" s="22"/>
    </row>
    <row r="40" spans="1:7" s="9" customFormat="1" ht="45">
      <c r="A40" s="17" t="s">
        <v>12</v>
      </c>
      <c r="B40" s="18">
        <v>751</v>
      </c>
      <c r="C40" s="18"/>
      <c r="D40" s="19"/>
      <c r="E40" s="20">
        <f>SUM(E41+E43+E45)</f>
        <v>31973</v>
      </c>
      <c r="F40" s="20">
        <f>SUM(F41+F43+F45)</f>
        <v>2750</v>
      </c>
      <c r="G40" s="23"/>
    </row>
    <row r="41" spans="1:7" s="9" customFormat="1" ht="33.75">
      <c r="A41" s="17" t="s">
        <v>13</v>
      </c>
      <c r="B41" s="18"/>
      <c r="C41" s="18">
        <v>75101</v>
      </c>
      <c r="D41" s="19"/>
      <c r="E41" s="20">
        <f>SUM(E42)</f>
        <v>2700</v>
      </c>
      <c r="F41" s="20">
        <f>SUM(F42)</f>
        <v>2750</v>
      </c>
      <c r="G41" s="23"/>
    </row>
    <row r="42" spans="1:7" ht="56.25">
      <c r="A42" s="14" t="s">
        <v>34</v>
      </c>
      <c r="B42" s="15"/>
      <c r="C42" s="15"/>
      <c r="D42" s="16" t="s">
        <v>91</v>
      </c>
      <c r="E42" s="22">
        <v>2700</v>
      </c>
      <c r="F42" s="22">
        <v>2750</v>
      </c>
      <c r="G42" s="22"/>
    </row>
    <row r="43" spans="1:7" s="9" customFormat="1" ht="11.25">
      <c r="A43" s="17" t="s">
        <v>62</v>
      </c>
      <c r="B43" s="18"/>
      <c r="C43" s="18">
        <v>75109</v>
      </c>
      <c r="D43" s="19"/>
      <c r="E43" s="20">
        <f>SUM(E44)</f>
        <v>5685</v>
      </c>
      <c r="F43" s="20">
        <f>SUM(F44)</f>
        <v>0</v>
      </c>
      <c r="G43" s="23"/>
    </row>
    <row r="44" spans="1:7" ht="56.25">
      <c r="A44" s="14" t="s">
        <v>34</v>
      </c>
      <c r="B44" s="15"/>
      <c r="C44" s="15"/>
      <c r="D44" s="16" t="s">
        <v>91</v>
      </c>
      <c r="E44" s="22">
        <v>5685</v>
      </c>
      <c r="F44" s="22">
        <v>0</v>
      </c>
      <c r="G44" s="22"/>
    </row>
    <row r="45" spans="1:7" s="9" customFormat="1" ht="22.5">
      <c r="A45" s="17" t="s">
        <v>119</v>
      </c>
      <c r="B45" s="18"/>
      <c r="C45" s="18">
        <v>75113</v>
      </c>
      <c r="D45" s="19"/>
      <c r="E45" s="20">
        <f>SUM(E46)</f>
        <v>23588</v>
      </c>
      <c r="F45" s="20">
        <f>SUM(F46)</f>
        <v>0</v>
      </c>
      <c r="G45" s="23"/>
    </row>
    <row r="46" spans="1:7" ht="67.5">
      <c r="A46" s="14" t="s">
        <v>59</v>
      </c>
      <c r="B46" s="15"/>
      <c r="C46" s="15"/>
      <c r="D46" s="16" t="s">
        <v>91</v>
      </c>
      <c r="E46" s="22">
        <v>23588</v>
      </c>
      <c r="F46" s="22">
        <v>0</v>
      </c>
      <c r="G46" s="22"/>
    </row>
    <row r="47" spans="1:7" s="9" customFormat="1" ht="33.75">
      <c r="A47" s="17" t="s">
        <v>120</v>
      </c>
      <c r="B47" s="18">
        <v>754</v>
      </c>
      <c r="C47" s="18"/>
      <c r="D47" s="19"/>
      <c r="E47" s="23">
        <f>SUM(E48)</f>
        <v>4530</v>
      </c>
      <c r="F47" s="23">
        <f>SUM(F48)</f>
        <v>5030</v>
      </c>
      <c r="G47" s="23"/>
    </row>
    <row r="48" spans="1:7" s="9" customFormat="1" ht="11.25">
      <c r="A48" s="17" t="s">
        <v>121</v>
      </c>
      <c r="B48" s="18"/>
      <c r="C48" s="18">
        <v>75416</v>
      </c>
      <c r="D48" s="19"/>
      <c r="E48" s="23">
        <f>SUM(E49:E50)</f>
        <v>4530</v>
      </c>
      <c r="F48" s="23">
        <f>SUM(F49:F50)</f>
        <v>5030</v>
      </c>
      <c r="G48" s="23"/>
    </row>
    <row r="49" spans="1:7" ht="22.5">
      <c r="A49" s="14" t="s">
        <v>35</v>
      </c>
      <c r="B49" s="15"/>
      <c r="C49" s="15"/>
      <c r="D49" s="16" t="s">
        <v>92</v>
      </c>
      <c r="E49" s="22">
        <v>4500</v>
      </c>
      <c r="F49" s="22">
        <v>5000</v>
      </c>
      <c r="G49" s="22">
        <v>500</v>
      </c>
    </row>
    <row r="50" spans="1:7" ht="11.25">
      <c r="A50" s="14" t="s">
        <v>30</v>
      </c>
      <c r="B50" s="15"/>
      <c r="C50" s="15"/>
      <c r="D50" s="16" t="s">
        <v>83</v>
      </c>
      <c r="E50" s="22">
        <v>30</v>
      </c>
      <c r="F50" s="22">
        <v>30</v>
      </c>
      <c r="G50" s="22"/>
    </row>
    <row r="51" spans="1:7" s="9" customFormat="1" ht="90">
      <c r="A51" s="17" t="s">
        <v>122</v>
      </c>
      <c r="B51" s="18">
        <v>756</v>
      </c>
      <c r="C51" s="18"/>
      <c r="D51" s="19"/>
      <c r="E51" s="20">
        <f>E52+E55+E67+E78+E83+E86</f>
        <v>9109507</v>
      </c>
      <c r="F51" s="20">
        <f>F52+F55+F67+F78+F83+F86</f>
        <v>10955687</v>
      </c>
      <c r="G51" s="23"/>
    </row>
    <row r="52" spans="1:7" s="9" customFormat="1" ht="33.75">
      <c r="A52" s="17" t="s">
        <v>37</v>
      </c>
      <c r="B52" s="18"/>
      <c r="C52" s="18">
        <v>75601</v>
      </c>
      <c r="D52" s="19"/>
      <c r="E52" s="23">
        <f>SUM(E53:E54)</f>
        <v>23250</v>
      </c>
      <c r="F52" s="23">
        <f>SUM(F53:F54)</f>
        <v>23250</v>
      </c>
      <c r="G52" s="23"/>
    </row>
    <row r="53" spans="1:7" ht="45">
      <c r="A53" s="14" t="s">
        <v>123</v>
      </c>
      <c r="B53" s="15"/>
      <c r="C53" s="15"/>
      <c r="D53" s="16" t="s">
        <v>96</v>
      </c>
      <c r="E53" s="22">
        <v>23000</v>
      </c>
      <c r="F53" s="22">
        <v>23000</v>
      </c>
      <c r="G53" s="22"/>
    </row>
    <row r="54" spans="1:7" ht="22.5">
      <c r="A54" s="14" t="s">
        <v>33</v>
      </c>
      <c r="B54" s="15"/>
      <c r="C54" s="15"/>
      <c r="D54" s="16" t="s">
        <v>88</v>
      </c>
      <c r="E54" s="22">
        <v>250</v>
      </c>
      <c r="F54" s="22">
        <v>250</v>
      </c>
      <c r="G54" s="22"/>
    </row>
    <row r="55" spans="1:7" s="9" customFormat="1" ht="78.75">
      <c r="A55" s="17" t="s">
        <v>124</v>
      </c>
      <c r="B55" s="18"/>
      <c r="C55" s="18">
        <v>75615</v>
      </c>
      <c r="D55" s="19"/>
      <c r="E55" s="23">
        <f>SUM(E56:E66)</f>
        <v>4292257</v>
      </c>
      <c r="F55" s="23">
        <f>SUM(F56:F66)</f>
        <v>3089912</v>
      </c>
      <c r="G55" s="23"/>
    </row>
    <row r="56" spans="1:7" ht="11.25">
      <c r="A56" s="14" t="s">
        <v>41</v>
      </c>
      <c r="B56" s="15"/>
      <c r="C56" s="15"/>
      <c r="D56" s="16" t="s">
        <v>97</v>
      </c>
      <c r="E56" s="22">
        <v>3300000</v>
      </c>
      <c r="F56" s="22">
        <v>2782000</v>
      </c>
      <c r="G56" s="22"/>
    </row>
    <row r="57" spans="1:7" ht="11.25">
      <c r="A57" s="14" t="s">
        <v>42</v>
      </c>
      <c r="B57" s="15"/>
      <c r="C57" s="15"/>
      <c r="D57" s="16" t="s">
        <v>98</v>
      </c>
      <c r="E57" s="22">
        <v>40000</v>
      </c>
      <c r="F57" s="22">
        <v>900</v>
      </c>
      <c r="G57" s="22"/>
    </row>
    <row r="58" spans="1:7" ht="11.25">
      <c r="A58" s="14" t="s">
        <v>46</v>
      </c>
      <c r="B58" s="15"/>
      <c r="C58" s="15"/>
      <c r="D58" s="16" t="s">
        <v>99</v>
      </c>
      <c r="E58" s="22">
        <v>400</v>
      </c>
      <c r="F58" s="22">
        <v>12</v>
      </c>
      <c r="G58" s="22"/>
    </row>
    <row r="59" spans="1:7" ht="22.5">
      <c r="A59" s="14" t="s">
        <v>43</v>
      </c>
      <c r="B59" s="15"/>
      <c r="C59" s="15"/>
      <c r="D59" s="16" t="s">
        <v>100</v>
      </c>
      <c r="E59" s="22">
        <v>406200</v>
      </c>
      <c r="F59" s="22">
        <v>80000</v>
      </c>
      <c r="G59" s="22"/>
    </row>
    <row r="60" spans="1:7" ht="11.25">
      <c r="A60" s="14" t="s">
        <v>47</v>
      </c>
      <c r="B60" s="15"/>
      <c r="C60" s="15"/>
      <c r="D60" s="16" t="s">
        <v>101</v>
      </c>
      <c r="E60" s="22">
        <v>20000</v>
      </c>
      <c r="F60" s="22">
        <v>0</v>
      </c>
      <c r="G60" s="22"/>
    </row>
    <row r="61" spans="1:7" ht="11.25">
      <c r="A61" s="14" t="s">
        <v>48</v>
      </c>
      <c r="B61" s="15"/>
      <c r="C61" s="15"/>
      <c r="D61" s="16" t="s">
        <v>102</v>
      </c>
      <c r="E61" s="22">
        <v>9000</v>
      </c>
      <c r="F61" s="22">
        <v>0</v>
      </c>
      <c r="G61" s="22"/>
    </row>
    <row r="62" spans="1:7" ht="11.25">
      <c r="A62" s="14" t="s">
        <v>49</v>
      </c>
      <c r="B62" s="15"/>
      <c r="C62" s="15"/>
      <c r="D62" s="16" t="s">
        <v>103</v>
      </c>
      <c r="E62" s="22">
        <v>100000</v>
      </c>
      <c r="F62" s="22">
        <v>0</v>
      </c>
      <c r="G62" s="22"/>
    </row>
    <row r="63" spans="1:7" ht="22.5">
      <c r="A63" s="14" t="s">
        <v>50</v>
      </c>
      <c r="B63" s="15"/>
      <c r="C63" s="15"/>
      <c r="D63" s="16" t="s">
        <v>104</v>
      </c>
      <c r="E63" s="22">
        <v>340000</v>
      </c>
      <c r="F63" s="22">
        <v>200000</v>
      </c>
      <c r="G63" s="22"/>
    </row>
    <row r="64" spans="1:7" ht="11.25">
      <c r="A64" s="14" t="s">
        <v>30</v>
      </c>
      <c r="B64" s="15"/>
      <c r="C64" s="15"/>
      <c r="D64" s="16" t="s">
        <v>83</v>
      </c>
      <c r="E64" s="22">
        <v>3500</v>
      </c>
      <c r="F64" s="22">
        <v>2000</v>
      </c>
      <c r="G64" s="22"/>
    </row>
    <row r="65" spans="1:7" ht="22.5">
      <c r="A65" s="14" t="s">
        <v>71</v>
      </c>
      <c r="B65" s="15"/>
      <c r="C65" s="15"/>
      <c r="D65" s="16" t="s">
        <v>88</v>
      </c>
      <c r="E65" s="22">
        <v>55000</v>
      </c>
      <c r="F65" s="22">
        <v>25000</v>
      </c>
      <c r="G65" s="22"/>
    </row>
    <row r="66" spans="1:7" ht="45">
      <c r="A66" s="14" t="s">
        <v>126</v>
      </c>
      <c r="B66" s="15"/>
      <c r="C66" s="15"/>
      <c r="D66" s="16" t="s">
        <v>125</v>
      </c>
      <c r="E66" s="22">
        <v>18157</v>
      </c>
      <c r="F66" s="22">
        <v>0</v>
      </c>
      <c r="G66" s="22"/>
    </row>
    <row r="67" spans="1:7" s="9" customFormat="1" ht="102" customHeight="1">
      <c r="A67" s="17" t="s">
        <v>39</v>
      </c>
      <c r="B67" s="18"/>
      <c r="C67" s="18">
        <v>75616</v>
      </c>
      <c r="D67" s="19"/>
      <c r="E67" s="23">
        <f>SUM(E68:E77)</f>
        <v>0</v>
      </c>
      <c r="F67" s="23">
        <f>SUM(F68:F77)</f>
        <v>1727845</v>
      </c>
      <c r="G67" s="23"/>
    </row>
    <row r="68" spans="1:7" ht="11.25">
      <c r="A68" s="14" t="s">
        <v>41</v>
      </c>
      <c r="B68" s="15"/>
      <c r="C68" s="15"/>
      <c r="D68" s="16" t="s">
        <v>97</v>
      </c>
      <c r="E68" s="22">
        <v>0</v>
      </c>
      <c r="F68" s="22">
        <v>1200000</v>
      </c>
      <c r="G68" s="22"/>
    </row>
    <row r="69" spans="1:7" ht="11.25">
      <c r="A69" s="14" t="s">
        <v>42</v>
      </c>
      <c r="B69" s="15"/>
      <c r="C69" s="15"/>
      <c r="D69" s="16" t="s">
        <v>98</v>
      </c>
      <c r="E69" s="22">
        <v>0</v>
      </c>
      <c r="F69" s="22">
        <v>42000</v>
      </c>
      <c r="G69" s="22"/>
    </row>
    <row r="70" spans="1:7" ht="11.25">
      <c r="A70" s="14" t="s">
        <v>46</v>
      </c>
      <c r="B70" s="15"/>
      <c r="C70" s="15"/>
      <c r="D70" s="16" t="s">
        <v>99</v>
      </c>
      <c r="E70" s="22">
        <v>0</v>
      </c>
      <c r="F70" s="22">
        <v>400</v>
      </c>
      <c r="G70" s="22"/>
    </row>
    <row r="71" spans="1:7" ht="22.5">
      <c r="A71" s="14" t="s">
        <v>43</v>
      </c>
      <c r="B71" s="15"/>
      <c r="C71" s="15"/>
      <c r="D71" s="16" t="s">
        <v>100</v>
      </c>
      <c r="E71" s="22">
        <v>0</v>
      </c>
      <c r="F71" s="22">
        <v>250000</v>
      </c>
      <c r="G71" s="22"/>
    </row>
    <row r="72" spans="1:7" ht="11.25">
      <c r="A72" s="14" t="s">
        <v>47</v>
      </c>
      <c r="B72" s="15"/>
      <c r="C72" s="15"/>
      <c r="D72" s="16" t="s">
        <v>101</v>
      </c>
      <c r="E72" s="22">
        <v>0</v>
      </c>
      <c r="F72" s="22">
        <v>20000</v>
      </c>
      <c r="G72" s="22"/>
    </row>
    <row r="73" spans="1:7" ht="11.25">
      <c r="A73" s="14" t="s">
        <v>48</v>
      </c>
      <c r="B73" s="15"/>
      <c r="C73" s="15"/>
      <c r="D73" s="16" t="s">
        <v>102</v>
      </c>
      <c r="E73" s="22">
        <v>0</v>
      </c>
      <c r="F73" s="22">
        <v>9000</v>
      </c>
      <c r="G73" s="22"/>
    </row>
    <row r="74" spans="1:7" ht="11.25">
      <c r="A74" s="14" t="s">
        <v>49</v>
      </c>
      <c r="B74" s="15"/>
      <c r="C74" s="15"/>
      <c r="D74" s="16" t="s">
        <v>103</v>
      </c>
      <c r="E74" s="22">
        <v>0</v>
      </c>
      <c r="F74" s="22">
        <v>100000</v>
      </c>
      <c r="G74" s="22"/>
    </row>
    <row r="75" spans="1:7" ht="22.5">
      <c r="A75" s="14" t="s">
        <v>50</v>
      </c>
      <c r="B75" s="15"/>
      <c r="C75" s="15"/>
      <c r="D75" s="16" t="s">
        <v>104</v>
      </c>
      <c r="E75" s="22">
        <v>0</v>
      </c>
      <c r="F75" s="22">
        <v>80000</v>
      </c>
      <c r="G75" s="22"/>
    </row>
    <row r="76" spans="1:7" ht="11.25">
      <c r="A76" s="14" t="s">
        <v>30</v>
      </c>
      <c r="B76" s="15"/>
      <c r="C76" s="15"/>
      <c r="D76" s="16" t="s">
        <v>83</v>
      </c>
      <c r="E76" s="22">
        <v>0</v>
      </c>
      <c r="F76" s="22">
        <v>1445</v>
      </c>
      <c r="G76" s="22"/>
    </row>
    <row r="77" spans="1:7" ht="22.5">
      <c r="A77" s="14" t="s">
        <v>71</v>
      </c>
      <c r="B77" s="15"/>
      <c r="C77" s="15"/>
      <c r="D77" s="16" t="s">
        <v>88</v>
      </c>
      <c r="E77" s="22">
        <v>0</v>
      </c>
      <c r="F77" s="22">
        <v>25000</v>
      </c>
      <c r="G77" s="22"/>
    </row>
    <row r="78" spans="1:7" s="9" customFormat="1" ht="33.75">
      <c r="A78" s="17" t="s">
        <v>40</v>
      </c>
      <c r="B78" s="18"/>
      <c r="C78" s="18">
        <v>75618</v>
      </c>
      <c r="D78" s="19"/>
      <c r="E78" s="23">
        <f>SUM(E79:E82)</f>
        <v>573000</v>
      </c>
      <c r="F78" s="23">
        <f>SUM(F79:F82)</f>
        <v>575700</v>
      </c>
      <c r="G78" s="23"/>
    </row>
    <row r="79" spans="1:7" ht="11.25">
      <c r="A79" s="14" t="s">
        <v>51</v>
      </c>
      <c r="B79" s="15"/>
      <c r="C79" s="15"/>
      <c r="D79" s="16" t="s">
        <v>105</v>
      </c>
      <c r="E79" s="22">
        <v>340000</v>
      </c>
      <c r="F79" s="22">
        <v>340000</v>
      </c>
      <c r="G79" s="22"/>
    </row>
    <row r="80" spans="1:7" ht="22.5">
      <c r="A80" s="14" t="s">
        <v>57</v>
      </c>
      <c r="B80" s="15"/>
      <c r="C80" s="15"/>
      <c r="D80" s="16" t="s">
        <v>106</v>
      </c>
      <c r="E80" s="22">
        <v>210000</v>
      </c>
      <c r="F80" s="22">
        <v>212500</v>
      </c>
      <c r="G80" s="22"/>
    </row>
    <row r="81" spans="1:7" ht="33.75">
      <c r="A81" s="14" t="s">
        <v>128</v>
      </c>
      <c r="B81" s="15"/>
      <c r="C81" s="15"/>
      <c r="D81" s="16" t="s">
        <v>127</v>
      </c>
      <c r="E81" s="22">
        <v>23000</v>
      </c>
      <c r="F81" s="22">
        <v>23000</v>
      </c>
      <c r="G81" s="22"/>
    </row>
    <row r="82" spans="1:7" ht="22.5">
      <c r="A82" s="14" t="s">
        <v>33</v>
      </c>
      <c r="B82" s="15"/>
      <c r="C82" s="15"/>
      <c r="D82" s="16" t="s">
        <v>88</v>
      </c>
      <c r="E82" s="22">
        <v>0</v>
      </c>
      <c r="F82" s="22">
        <v>200</v>
      </c>
      <c r="G82" s="22"/>
    </row>
    <row r="83" spans="1:7" ht="33.75">
      <c r="A83" s="17" t="s">
        <v>38</v>
      </c>
      <c r="B83" s="18"/>
      <c r="C83" s="18">
        <v>75621</v>
      </c>
      <c r="D83" s="19"/>
      <c r="E83" s="23">
        <f>SUM(E84:E85)</f>
        <v>4221000</v>
      </c>
      <c r="F83" s="23">
        <f>SUM(F84:F85)</f>
        <v>5538980</v>
      </c>
      <c r="G83" s="22"/>
    </row>
    <row r="84" spans="1:7" ht="22.5">
      <c r="A84" s="14" t="s">
        <v>44</v>
      </c>
      <c r="B84" s="15"/>
      <c r="C84" s="15"/>
      <c r="D84" s="16" t="s">
        <v>107</v>
      </c>
      <c r="E84" s="22">
        <v>3971000</v>
      </c>
      <c r="F84" s="22">
        <v>5030980</v>
      </c>
      <c r="G84" s="22"/>
    </row>
    <row r="85" spans="1:7" ht="22.5">
      <c r="A85" s="14" t="s">
        <v>45</v>
      </c>
      <c r="B85" s="15"/>
      <c r="C85" s="15"/>
      <c r="D85" s="16" t="s">
        <v>108</v>
      </c>
      <c r="E85" s="22">
        <v>250000</v>
      </c>
      <c r="F85" s="22">
        <v>508000</v>
      </c>
      <c r="G85" s="22"/>
    </row>
    <row r="86" spans="1:7" s="9" customFormat="1" ht="11.25">
      <c r="A86" s="17" t="s">
        <v>68</v>
      </c>
      <c r="B86" s="18"/>
      <c r="C86" s="18">
        <v>75624</v>
      </c>
      <c r="D86" s="19"/>
      <c r="E86" s="20">
        <f>SUM(E87)</f>
        <v>0</v>
      </c>
      <c r="F86" s="20">
        <f>SUM(F87)</f>
        <v>0</v>
      </c>
      <c r="G86" s="23"/>
    </row>
    <row r="87" spans="1:7" ht="22.5">
      <c r="A87" s="14" t="s">
        <v>69</v>
      </c>
      <c r="B87" s="15"/>
      <c r="C87" s="15"/>
      <c r="D87" s="16" t="s">
        <v>109</v>
      </c>
      <c r="E87" s="22">
        <v>0</v>
      </c>
      <c r="F87" s="22">
        <v>0</v>
      </c>
      <c r="G87" s="22"/>
    </row>
    <row r="88" spans="1:7" s="9" customFormat="1" ht="11.25">
      <c r="A88" s="17" t="s">
        <v>14</v>
      </c>
      <c r="B88" s="18">
        <v>758</v>
      </c>
      <c r="C88" s="18"/>
      <c r="D88" s="19"/>
      <c r="E88" s="20">
        <f>SUM(E89+E91+E93+E95+E99)</f>
        <v>9043720.83</v>
      </c>
      <c r="F88" s="20">
        <f>SUM(F89+F91+F93+F95+F99)</f>
        <v>7765695</v>
      </c>
      <c r="G88" s="23"/>
    </row>
    <row r="89" spans="1:7" s="9" customFormat="1" ht="22.5">
      <c r="A89" s="17" t="s">
        <v>52</v>
      </c>
      <c r="B89" s="18"/>
      <c r="C89" s="18">
        <v>75801</v>
      </c>
      <c r="D89" s="19"/>
      <c r="E89" s="23">
        <f>SUM(E90)</f>
        <v>7126163</v>
      </c>
      <c r="F89" s="23">
        <f>SUM(F90)</f>
        <v>6056651</v>
      </c>
      <c r="G89" s="23"/>
    </row>
    <row r="90" spans="1:7" ht="22.5">
      <c r="A90" s="14" t="s">
        <v>54</v>
      </c>
      <c r="B90" s="15"/>
      <c r="C90" s="15"/>
      <c r="D90" s="16">
        <v>2920</v>
      </c>
      <c r="E90" s="22">
        <v>7126163</v>
      </c>
      <c r="F90" s="22">
        <v>6056651</v>
      </c>
      <c r="G90" s="22">
        <v>-455103</v>
      </c>
    </row>
    <row r="91" spans="1:7" s="9" customFormat="1" ht="22.5">
      <c r="A91" s="17" t="s">
        <v>114</v>
      </c>
      <c r="B91" s="18"/>
      <c r="C91" s="18">
        <v>75807</v>
      </c>
      <c r="D91" s="19"/>
      <c r="E91" s="23">
        <f>SUM(E92)</f>
        <v>803668</v>
      </c>
      <c r="F91" s="23">
        <f>SUM(F92)</f>
        <v>489644</v>
      </c>
      <c r="G91" s="23"/>
    </row>
    <row r="92" spans="1:7" ht="22.5">
      <c r="A92" s="14" t="s">
        <v>54</v>
      </c>
      <c r="B92" s="15"/>
      <c r="C92" s="15"/>
      <c r="D92" s="16">
        <v>2920</v>
      </c>
      <c r="E92" s="22">
        <v>803668</v>
      </c>
      <c r="F92" s="22">
        <v>489644</v>
      </c>
      <c r="G92" s="22"/>
    </row>
    <row r="93" spans="1:7" s="9" customFormat="1" ht="22.5">
      <c r="A93" s="17" t="s">
        <v>53</v>
      </c>
      <c r="B93" s="18"/>
      <c r="C93" s="18">
        <v>75805</v>
      </c>
      <c r="D93" s="19"/>
      <c r="E93" s="23">
        <f>SUM(E94)</f>
        <v>591</v>
      </c>
      <c r="F93" s="23">
        <f>SUM(F94)</f>
        <v>0</v>
      </c>
      <c r="G93" s="23"/>
    </row>
    <row r="94" spans="1:7" ht="26.25" customHeight="1">
      <c r="A94" s="14" t="s">
        <v>54</v>
      </c>
      <c r="B94" s="15"/>
      <c r="C94" s="15"/>
      <c r="D94" s="16">
        <v>2920</v>
      </c>
      <c r="E94" s="22">
        <v>591</v>
      </c>
      <c r="F94" s="22">
        <v>0</v>
      </c>
      <c r="G94" s="22"/>
    </row>
    <row r="95" spans="1:7" s="9" customFormat="1" ht="26.25" customHeight="1">
      <c r="A95" s="17" t="s">
        <v>15</v>
      </c>
      <c r="B95" s="18"/>
      <c r="C95" s="18">
        <v>75814</v>
      </c>
      <c r="D95" s="19"/>
      <c r="E95" s="23">
        <f>SUM(E96:E98)</f>
        <v>-179.17000000000002</v>
      </c>
      <c r="F95" s="23">
        <f>SUM(F96:F98)</f>
        <v>0</v>
      </c>
      <c r="G95" s="23"/>
    </row>
    <row r="96" spans="1:7" ht="26.25" customHeight="1">
      <c r="A96" s="14" t="s">
        <v>72</v>
      </c>
      <c r="B96" s="15"/>
      <c r="C96" s="15"/>
      <c r="D96" s="16" t="s">
        <v>96</v>
      </c>
      <c r="E96" s="22">
        <v>-99.17</v>
      </c>
      <c r="F96" s="22">
        <v>0</v>
      </c>
      <c r="G96" s="22"/>
    </row>
    <row r="97" spans="1:7" ht="26.25" customHeight="1">
      <c r="A97" s="14" t="s">
        <v>50</v>
      </c>
      <c r="B97" s="15"/>
      <c r="C97" s="15"/>
      <c r="D97" s="16" t="s">
        <v>104</v>
      </c>
      <c r="E97" s="22">
        <v>-10</v>
      </c>
      <c r="F97" s="22">
        <v>0</v>
      </c>
      <c r="G97" s="22"/>
    </row>
    <row r="98" spans="1:7" ht="26.25" customHeight="1">
      <c r="A98" s="14" t="s">
        <v>33</v>
      </c>
      <c r="B98" s="15"/>
      <c r="C98" s="15"/>
      <c r="D98" s="16" t="s">
        <v>88</v>
      </c>
      <c r="E98" s="22">
        <v>-70</v>
      </c>
      <c r="F98" s="22">
        <v>0</v>
      </c>
      <c r="G98" s="22"/>
    </row>
    <row r="99" spans="1:7" s="9" customFormat="1" ht="26.25" customHeight="1">
      <c r="A99" s="17" t="s">
        <v>80</v>
      </c>
      <c r="B99" s="18"/>
      <c r="C99" s="18">
        <v>75831</v>
      </c>
      <c r="D99" s="19"/>
      <c r="E99" s="23">
        <f>SUM(E100)</f>
        <v>1113478</v>
      </c>
      <c r="F99" s="23">
        <f>SUM(F100)</f>
        <v>1219400</v>
      </c>
      <c r="G99" s="23"/>
    </row>
    <row r="100" spans="1:7" ht="26.25" customHeight="1">
      <c r="A100" s="14" t="s">
        <v>54</v>
      </c>
      <c r="B100" s="15"/>
      <c r="C100" s="15"/>
      <c r="D100" s="16" t="s">
        <v>129</v>
      </c>
      <c r="E100" s="22">
        <v>1113478</v>
      </c>
      <c r="F100" s="22">
        <v>1219400</v>
      </c>
      <c r="G100" s="22"/>
    </row>
    <row r="101" spans="1:7" s="9" customFormat="1" ht="11.25">
      <c r="A101" s="17" t="s">
        <v>16</v>
      </c>
      <c r="B101" s="18">
        <v>801</v>
      </c>
      <c r="C101" s="18"/>
      <c r="D101" s="19"/>
      <c r="E101" s="23">
        <f>SUM(E102+E108+E114+E119+E121)</f>
        <v>387545</v>
      </c>
      <c r="F101" s="23">
        <f>SUM(F102+F108+F114+F119+F121)</f>
        <v>444030</v>
      </c>
      <c r="G101" s="23"/>
    </row>
    <row r="102" spans="1:7" s="9" customFormat="1" ht="11.25">
      <c r="A102" s="17" t="s">
        <v>17</v>
      </c>
      <c r="B102" s="18"/>
      <c r="C102" s="18">
        <v>80101</v>
      </c>
      <c r="D102" s="19"/>
      <c r="E102" s="23">
        <f>SUM(E103:E107)</f>
        <v>64169</v>
      </c>
      <c r="F102" s="23">
        <f>SUM(F103:F107)</f>
        <v>76070</v>
      </c>
      <c r="G102" s="23"/>
    </row>
    <row r="103" spans="1:7" ht="67.5">
      <c r="A103" s="14" t="s">
        <v>55</v>
      </c>
      <c r="B103" s="15"/>
      <c r="C103" s="15"/>
      <c r="D103" s="16" t="s">
        <v>86</v>
      </c>
      <c r="E103" s="22">
        <v>57120</v>
      </c>
      <c r="F103" s="22">
        <v>73570</v>
      </c>
      <c r="G103" s="22"/>
    </row>
    <row r="104" spans="1:7" ht="11.25">
      <c r="A104" s="14" t="s">
        <v>31</v>
      </c>
      <c r="B104" s="15"/>
      <c r="C104" s="15"/>
      <c r="D104" s="16" t="s">
        <v>84</v>
      </c>
      <c r="E104" s="22">
        <v>260</v>
      </c>
      <c r="F104" s="22">
        <v>260</v>
      </c>
      <c r="G104" s="22"/>
    </row>
    <row r="105" spans="1:7" ht="11.25">
      <c r="A105" s="14" t="s">
        <v>11</v>
      </c>
      <c r="B105" s="15"/>
      <c r="C105" s="15"/>
      <c r="D105" s="16" t="s">
        <v>89</v>
      </c>
      <c r="E105" s="22">
        <v>2080</v>
      </c>
      <c r="F105" s="22">
        <v>2200</v>
      </c>
      <c r="G105" s="22"/>
    </row>
    <row r="106" spans="1:7" ht="11.25">
      <c r="A106" s="14" t="s">
        <v>60</v>
      </c>
      <c r="B106" s="15"/>
      <c r="C106" s="15"/>
      <c r="D106" s="16" t="s">
        <v>93</v>
      </c>
      <c r="E106" s="22">
        <v>20</v>
      </c>
      <c r="F106" s="22">
        <v>40</v>
      </c>
      <c r="G106" s="22"/>
    </row>
    <row r="107" spans="1:7" ht="33.75">
      <c r="A107" s="14" t="s">
        <v>56</v>
      </c>
      <c r="B107" s="15"/>
      <c r="C107" s="15"/>
      <c r="D107" s="16" t="s">
        <v>110</v>
      </c>
      <c r="E107" s="22">
        <v>4689</v>
      </c>
      <c r="F107" s="22">
        <v>0</v>
      </c>
      <c r="G107" s="22"/>
    </row>
    <row r="108" spans="1:7" s="9" customFormat="1" ht="11.25">
      <c r="A108" s="17" t="s">
        <v>23</v>
      </c>
      <c r="B108" s="18"/>
      <c r="C108" s="18">
        <v>80104</v>
      </c>
      <c r="D108" s="19"/>
      <c r="E108" s="23">
        <f>SUM(E109:E113)</f>
        <v>307220</v>
      </c>
      <c r="F108" s="23">
        <f>SUM(F109:F113)</f>
        <v>350460</v>
      </c>
      <c r="G108" s="23"/>
    </row>
    <row r="109" spans="1:7" ht="11.25">
      <c r="A109" s="14" t="s">
        <v>30</v>
      </c>
      <c r="B109" s="15"/>
      <c r="C109" s="15"/>
      <c r="D109" s="16" t="s">
        <v>83</v>
      </c>
      <c r="E109" s="22">
        <v>100</v>
      </c>
      <c r="F109" s="22">
        <v>0</v>
      </c>
      <c r="G109" s="22"/>
    </row>
    <row r="110" spans="1:7" ht="67.5">
      <c r="A110" s="14" t="s">
        <v>32</v>
      </c>
      <c r="B110" s="15"/>
      <c r="C110" s="15"/>
      <c r="D110" s="16" t="s">
        <v>86</v>
      </c>
      <c r="E110" s="22">
        <v>6000</v>
      </c>
      <c r="F110" s="22">
        <v>6000</v>
      </c>
      <c r="G110" s="22"/>
    </row>
    <row r="111" spans="1:7" ht="11.25">
      <c r="A111" s="14" t="s">
        <v>31</v>
      </c>
      <c r="B111" s="15"/>
      <c r="C111" s="15"/>
      <c r="D111" s="16" t="s">
        <v>84</v>
      </c>
      <c r="E111" s="22">
        <v>300000</v>
      </c>
      <c r="F111" s="22">
        <v>344460</v>
      </c>
      <c r="G111" s="22"/>
    </row>
    <row r="112" spans="1:7" ht="11.25">
      <c r="A112" s="14" t="s">
        <v>11</v>
      </c>
      <c r="B112" s="15"/>
      <c r="C112" s="15"/>
      <c r="D112" s="16" t="s">
        <v>89</v>
      </c>
      <c r="E112" s="22">
        <v>120</v>
      </c>
      <c r="F112" s="22"/>
      <c r="G112" s="22"/>
    </row>
    <row r="113" spans="1:7" ht="11.25">
      <c r="A113" s="14" t="s">
        <v>60</v>
      </c>
      <c r="B113" s="15"/>
      <c r="C113" s="15"/>
      <c r="D113" s="16" t="s">
        <v>93</v>
      </c>
      <c r="E113" s="22">
        <v>1000</v>
      </c>
      <c r="F113" s="22">
        <v>0</v>
      </c>
      <c r="G113" s="22"/>
    </row>
    <row r="114" spans="1:7" s="9" customFormat="1" ht="11.25">
      <c r="A114" s="17" t="s">
        <v>18</v>
      </c>
      <c r="B114" s="18"/>
      <c r="C114" s="18">
        <v>80110</v>
      </c>
      <c r="D114" s="19"/>
      <c r="E114" s="23">
        <f>SUM(E115:E118)</f>
        <v>10006</v>
      </c>
      <c r="F114" s="23">
        <f>SUM(F115:F118)</f>
        <v>11500</v>
      </c>
      <c r="G114" s="23"/>
    </row>
    <row r="115" spans="1:7" ht="11.25">
      <c r="A115" s="14" t="s">
        <v>30</v>
      </c>
      <c r="B115" s="15"/>
      <c r="C115" s="15"/>
      <c r="D115" s="16" t="s">
        <v>83</v>
      </c>
      <c r="E115" s="22">
        <v>106</v>
      </c>
      <c r="F115" s="22">
        <v>0</v>
      </c>
      <c r="G115" s="22"/>
    </row>
    <row r="116" spans="1:7" ht="67.5">
      <c r="A116" s="14" t="s">
        <v>55</v>
      </c>
      <c r="B116" s="15"/>
      <c r="C116" s="15"/>
      <c r="D116" s="16" t="s">
        <v>86</v>
      </c>
      <c r="E116" s="22">
        <v>8000</v>
      </c>
      <c r="F116" s="22">
        <v>9000</v>
      </c>
      <c r="G116" s="22"/>
    </row>
    <row r="117" spans="1:7" ht="11.25">
      <c r="A117" s="14" t="s">
        <v>11</v>
      </c>
      <c r="B117" s="15"/>
      <c r="C117" s="15"/>
      <c r="D117" s="16" t="s">
        <v>89</v>
      </c>
      <c r="E117" s="22">
        <v>1900</v>
      </c>
      <c r="F117" s="22">
        <v>2200</v>
      </c>
      <c r="G117" s="22"/>
    </row>
    <row r="118" spans="1:7" ht="11.25">
      <c r="A118" s="14" t="s">
        <v>60</v>
      </c>
      <c r="B118" s="15"/>
      <c r="C118" s="15"/>
      <c r="D118" s="16" t="s">
        <v>93</v>
      </c>
      <c r="E118" s="22">
        <v>0</v>
      </c>
      <c r="F118" s="22">
        <v>300</v>
      </c>
      <c r="G118" s="22"/>
    </row>
    <row r="119" spans="1:7" s="9" customFormat="1" ht="11.25">
      <c r="A119" s="17" t="s">
        <v>130</v>
      </c>
      <c r="B119" s="18"/>
      <c r="C119" s="18">
        <v>80113</v>
      </c>
      <c r="D119" s="19"/>
      <c r="E119" s="23">
        <f>SUM(E120)</f>
        <v>6000</v>
      </c>
      <c r="F119" s="23">
        <f>SUM(F120)</f>
        <v>6000</v>
      </c>
      <c r="G119" s="23"/>
    </row>
    <row r="120" spans="1:7" ht="11.25">
      <c r="A120" s="14" t="s">
        <v>31</v>
      </c>
      <c r="B120" s="24"/>
      <c r="C120" s="15"/>
      <c r="D120" s="16" t="s">
        <v>84</v>
      </c>
      <c r="E120" s="22">
        <v>6000</v>
      </c>
      <c r="F120" s="22">
        <v>6000</v>
      </c>
      <c r="G120" s="22"/>
    </row>
    <row r="121" spans="1:7" s="9" customFormat="1" ht="11.25">
      <c r="A121" s="17" t="s">
        <v>5</v>
      </c>
      <c r="B121" s="18"/>
      <c r="C121" s="18">
        <v>80195</v>
      </c>
      <c r="D121" s="19"/>
      <c r="E121" s="20">
        <f>SUM(E122)</f>
        <v>150</v>
      </c>
      <c r="F121" s="20">
        <f>SUM(F122)</f>
        <v>0</v>
      </c>
      <c r="G121" s="23"/>
    </row>
    <row r="122" spans="1:7" ht="33.75">
      <c r="A122" s="14" t="s">
        <v>56</v>
      </c>
      <c r="B122" s="15"/>
      <c r="C122" s="15"/>
      <c r="D122" s="16" t="s">
        <v>110</v>
      </c>
      <c r="E122" s="22">
        <v>150</v>
      </c>
      <c r="F122" s="22">
        <v>0</v>
      </c>
      <c r="G122" s="22"/>
    </row>
    <row r="123" spans="1:7" s="9" customFormat="1" ht="11.25">
      <c r="A123" s="17" t="s">
        <v>75</v>
      </c>
      <c r="B123" s="18">
        <v>852</v>
      </c>
      <c r="C123" s="18"/>
      <c r="D123" s="19"/>
      <c r="E123" s="23">
        <f>SUM(E124+E128+E131+E133+E136+E138+E141+E143)</f>
        <v>3603281</v>
      </c>
      <c r="F123" s="23">
        <f>SUM(F124+F128+F131+F133+F136+F138+F141+F143)</f>
        <v>4624400</v>
      </c>
      <c r="G123" s="23"/>
    </row>
    <row r="124" spans="1:7" s="9" customFormat="1" ht="11.25">
      <c r="A124" s="17" t="s">
        <v>19</v>
      </c>
      <c r="B124" s="18"/>
      <c r="C124" s="18">
        <v>85203</v>
      </c>
      <c r="D124" s="19"/>
      <c r="E124" s="23">
        <f>SUM(E125:E127)</f>
        <v>422000</v>
      </c>
      <c r="F124" s="23">
        <f>SUM(F125:F127)</f>
        <v>393900</v>
      </c>
      <c r="G124" s="23"/>
    </row>
    <row r="125" spans="1:7" ht="67.5">
      <c r="A125" s="14" t="s">
        <v>59</v>
      </c>
      <c r="B125" s="15"/>
      <c r="C125" s="15"/>
      <c r="D125" s="16">
        <v>2010</v>
      </c>
      <c r="E125" s="22">
        <v>401800</v>
      </c>
      <c r="F125" s="22">
        <v>393300</v>
      </c>
      <c r="G125" s="22"/>
    </row>
    <row r="126" spans="1:7" ht="11.25">
      <c r="A126" s="14" t="s">
        <v>31</v>
      </c>
      <c r="B126" s="15"/>
      <c r="C126" s="15"/>
      <c r="D126" s="16" t="s">
        <v>84</v>
      </c>
      <c r="E126" s="22">
        <v>20000</v>
      </c>
      <c r="F126" s="22">
        <v>0</v>
      </c>
      <c r="G126" s="22">
        <v>-12000</v>
      </c>
    </row>
    <row r="127" spans="1:7" ht="56.25">
      <c r="A127" s="14" t="s">
        <v>74</v>
      </c>
      <c r="B127" s="15"/>
      <c r="C127" s="15"/>
      <c r="D127" s="16" t="s">
        <v>131</v>
      </c>
      <c r="E127" s="22">
        <v>200</v>
      </c>
      <c r="F127" s="22">
        <v>600</v>
      </c>
      <c r="G127" s="22"/>
    </row>
    <row r="128" spans="1:7" s="9" customFormat="1" ht="45">
      <c r="A128" s="17" t="s">
        <v>133</v>
      </c>
      <c r="B128" s="18"/>
      <c r="C128" s="18">
        <v>85212</v>
      </c>
      <c r="D128" s="19"/>
      <c r="E128" s="23">
        <f>SUM(E129:E130)</f>
        <v>2259264</v>
      </c>
      <c r="F128" s="23">
        <f>SUM(F129:F130)</f>
        <v>3395000</v>
      </c>
      <c r="G128" s="23"/>
    </row>
    <row r="129" spans="1:7" ht="67.5">
      <c r="A129" s="14" t="s">
        <v>59</v>
      </c>
      <c r="B129" s="15"/>
      <c r="C129" s="15"/>
      <c r="D129" s="16" t="s">
        <v>91</v>
      </c>
      <c r="E129" s="22">
        <v>2247829</v>
      </c>
      <c r="F129" s="22">
        <v>3395000</v>
      </c>
      <c r="G129" s="22">
        <v>6000</v>
      </c>
    </row>
    <row r="130" spans="1:7" ht="67.5">
      <c r="A130" s="14" t="s">
        <v>134</v>
      </c>
      <c r="B130" s="15"/>
      <c r="C130" s="15"/>
      <c r="D130" s="16" t="s">
        <v>132</v>
      </c>
      <c r="E130" s="22">
        <v>11435</v>
      </c>
      <c r="F130" s="22">
        <v>0</v>
      </c>
      <c r="G130" s="22"/>
    </row>
    <row r="131" spans="1:7" s="9" customFormat="1" ht="67.5">
      <c r="A131" s="17" t="s">
        <v>135</v>
      </c>
      <c r="B131" s="18"/>
      <c r="C131" s="18">
        <v>85213</v>
      </c>
      <c r="D131" s="19"/>
      <c r="E131" s="23">
        <f>SUM(E132)</f>
        <v>27505</v>
      </c>
      <c r="F131" s="23">
        <f>SUM(F132)</f>
        <v>27400</v>
      </c>
      <c r="G131" s="23"/>
    </row>
    <row r="132" spans="1:7" ht="67.5">
      <c r="A132" s="14" t="s">
        <v>59</v>
      </c>
      <c r="B132" s="15"/>
      <c r="C132" s="15"/>
      <c r="D132" s="16">
        <v>2010</v>
      </c>
      <c r="E132" s="22">
        <v>27505</v>
      </c>
      <c r="F132" s="22">
        <v>27400</v>
      </c>
      <c r="G132" s="22">
        <v>-5600</v>
      </c>
    </row>
    <row r="133" spans="1:7" s="9" customFormat="1" ht="33.75">
      <c r="A133" s="17" t="s">
        <v>76</v>
      </c>
      <c r="B133" s="18"/>
      <c r="C133" s="18">
        <v>85214</v>
      </c>
      <c r="D133" s="19"/>
      <c r="E133" s="23">
        <f>SUM(E134:E135)</f>
        <v>685398</v>
      </c>
      <c r="F133" s="23">
        <f>SUM(F134:F135)</f>
        <v>639000</v>
      </c>
      <c r="G133" s="23"/>
    </row>
    <row r="134" spans="1:7" ht="67.5">
      <c r="A134" s="14" t="s">
        <v>59</v>
      </c>
      <c r="B134" s="15"/>
      <c r="C134" s="15"/>
      <c r="D134" s="16">
        <v>2010</v>
      </c>
      <c r="E134" s="22">
        <v>504071</v>
      </c>
      <c r="F134" s="22">
        <v>361000</v>
      </c>
      <c r="G134" s="22">
        <v>-47200</v>
      </c>
    </row>
    <row r="135" spans="1:7" ht="33.75">
      <c r="A135" s="14" t="s">
        <v>56</v>
      </c>
      <c r="B135" s="15"/>
      <c r="C135" s="15"/>
      <c r="D135" s="16" t="s">
        <v>110</v>
      </c>
      <c r="E135" s="22">
        <v>181327</v>
      </c>
      <c r="F135" s="22">
        <v>278000</v>
      </c>
      <c r="G135" s="22">
        <v>33000</v>
      </c>
    </row>
    <row r="136" spans="1:7" s="9" customFormat="1" ht="33.75">
      <c r="A136" s="17" t="s">
        <v>77</v>
      </c>
      <c r="B136" s="18"/>
      <c r="C136" s="18">
        <v>85216</v>
      </c>
      <c r="D136" s="19"/>
      <c r="E136" s="23">
        <f>SUM(E137)</f>
        <v>10040</v>
      </c>
      <c r="F136" s="23">
        <f>SUM(F137)</f>
        <v>0</v>
      </c>
      <c r="G136" s="23"/>
    </row>
    <row r="137" spans="1:7" ht="67.5">
      <c r="A137" s="14" t="s">
        <v>59</v>
      </c>
      <c r="B137" s="15"/>
      <c r="C137" s="15"/>
      <c r="D137" s="16">
        <v>2010</v>
      </c>
      <c r="E137" s="22">
        <v>10040</v>
      </c>
      <c r="F137" s="22">
        <v>0</v>
      </c>
      <c r="G137" s="22"/>
    </row>
    <row r="138" spans="1:7" s="9" customFormat="1" ht="11.25">
      <c r="A138" s="17" t="s">
        <v>20</v>
      </c>
      <c r="B138" s="18"/>
      <c r="C138" s="18">
        <v>85219</v>
      </c>
      <c r="D138" s="19"/>
      <c r="E138" s="23">
        <f>SUM(E139:E140)</f>
        <v>135800</v>
      </c>
      <c r="F138" s="23">
        <f>SUM(F139:F140)</f>
        <v>139100</v>
      </c>
      <c r="G138" s="23"/>
    </row>
    <row r="139" spans="1:7" ht="67.5">
      <c r="A139" s="14" t="s">
        <v>59</v>
      </c>
      <c r="B139" s="15"/>
      <c r="C139" s="15"/>
      <c r="D139" s="16">
        <v>2010</v>
      </c>
      <c r="E139" s="22">
        <v>52200</v>
      </c>
      <c r="F139" s="22">
        <v>0</v>
      </c>
      <c r="G139" s="22"/>
    </row>
    <row r="140" spans="1:7" ht="33.75">
      <c r="A140" s="14" t="s">
        <v>56</v>
      </c>
      <c r="B140" s="15"/>
      <c r="C140" s="15"/>
      <c r="D140" s="16" t="s">
        <v>110</v>
      </c>
      <c r="E140" s="22">
        <v>83600</v>
      </c>
      <c r="F140" s="22">
        <v>139100</v>
      </c>
      <c r="G140" s="22"/>
    </row>
    <row r="141" spans="1:7" s="9" customFormat="1" ht="33.75">
      <c r="A141" s="17" t="s">
        <v>21</v>
      </c>
      <c r="B141" s="18"/>
      <c r="C141" s="18">
        <v>85228</v>
      </c>
      <c r="D141" s="19"/>
      <c r="E141" s="23">
        <f>SUM(E142)</f>
        <v>30000</v>
      </c>
      <c r="F141" s="23">
        <f>SUM(F142)</f>
        <v>30000</v>
      </c>
      <c r="G141" s="23"/>
    </row>
    <row r="142" spans="1:7" ht="11.25">
      <c r="A142" s="14" t="s">
        <v>31</v>
      </c>
      <c r="B142" s="15"/>
      <c r="C142" s="15"/>
      <c r="D142" s="16" t="s">
        <v>84</v>
      </c>
      <c r="E142" s="22">
        <v>30000</v>
      </c>
      <c r="F142" s="22">
        <v>30000</v>
      </c>
      <c r="G142" s="22"/>
    </row>
    <row r="143" spans="1:7" s="9" customFormat="1" ht="11.25">
      <c r="A143" s="17" t="s">
        <v>5</v>
      </c>
      <c r="B143" s="18"/>
      <c r="C143" s="18">
        <v>85295</v>
      </c>
      <c r="D143" s="19"/>
      <c r="E143" s="23">
        <f>SUM(E144:E145)</f>
        <v>33274</v>
      </c>
      <c r="F143" s="23">
        <f>SUM(F144:F145)</f>
        <v>0</v>
      </c>
      <c r="G143" s="23"/>
    </row>
    <row r="144" spans="1:7" ht="22.5">
      <c r="A144" s="14" t="s">
        <v>58</v>
      </c>
      <c r="B144" s="15"/>
      <c r="C144" s="15"/>
      <c r="D144" s="16" t="s">
        <v>95</v>
      </c>
      <c r="E144" s="22">
        <v>3374</v>
      </c>
      <c r="F144" s="22">
        <v>0</v>
      </c>
      <c r="G144" s="22">
        <v>-3000</v>
      </c>
    </row>
    <row r="145" spans="1:7" ht="33.75">
      <c r="A145" s="14" t="s">
        <v>56</v>
      </c>
      <c r="B145" s="15"/>
      <c r="C145" s="15"/>
      <c r="D145" s="16" t="s">
        <v>110</v>
      </c>
      <c r="E145" s="22">
        <v>29900</v>
      </c>
      <c r="F145" s="22">
        <v>0</v>
      </c>
      <c r="G145" s="22"/>
    </row>
    <row r="146" spans="1:7" s="9" customFormat="1" ht="22.5">
      <c r="A146" s="17" t="s">
        <v>22</v>
      </c>
      <c r="B146" s="18">
        <v>854</v>
      </c>
      <c r="C146" s="18"/>
      <c r="D146" s="19"/>
      <c r="E146" s="23">
        <f>SUM(E147)</f>
        <v>0</v>
      </c>
      <c r="F146" s="23">
        <f>SUM(F147)</f>
        <v>478980</v>
      </c>
      <c r="G146" s="23"/>
    </row>
    <row r="147" spans="1:7" s="9" customFormat="1" ht="11.25">
      <c r="A147" s="17" t="s">
        <v>155</v>
      </c>
      <c r="B147" s="18"/>
      <c r="C147" s="18">
        <v>85401</v>
      </c>
      <c r="D147" s="19"/>
      <c r="E147" s="23">
        <f>SUM(E148:E150)</f>
        <v>0</v>
      </c>
      <c r="F147" s="23">
        <f>SUM(F148:F150)</f>
        <v>478980</v>
      </c>
      <c r="G147" s="23"/>
    </row>
    <row r="148" spans="1:7" ht="11.25">
      <c r="A148" s="14" t="s">
        <v>31</v>
      </c>
      <c r="B148" s="15"/>
      <c r="C148" s="15"/>
      <c r="D148" s="16" t="s">
        <v>84</v>
      </c>
      <c r="E148" s="22">
        <v>0</v>
      </c>
      <c r="F148" s="22">
        <v>471280</v>
      </c>
      <c r="G148" s="22">
        <v>471280</v>
      </c>
    </row>
    <row r="149" spans="1:7" ht="11.25">
      <c r="A149" s="14" t="s">
        <v>11</v>
      </c>
      <c r="B149" s="15"/>
      <c r="C149" s="15"/>
      <c r="D149" s="16" t="s">
        <v>89</v>
      </c>
      <c r="E149" s="22">
        <v>0</v>
      </c>
      <c r="F149" s="22">
        <v>2200</v>
      </c>
      <c r="G149" s="22">
        <v>2200</v>
      </c>
    </row>
    <row r="150" spans="1:7" ht="22.5">
      <c r="A150" s="14" t="s">
        <v>58</v>
      </c>
      <c r="B150" s="15"/>
      <c r="C150" s="15"/>
      <c r="D150" s="16" t="s">
        <v>95</v>
      </c>
      <c r="E150" s="22">
        <v>0</v>
      </c>
      <c r="F150" s="22">
        <v>5500</v>
      </c>
      <c r="G150" s="22">
        <v>5500</v>
      </c>
    </row>
    <row r="151" spans="1:7" s="9" customFormat="1" ht="22.5">
      <c r="A151" s="17" t="s">
        <v>24</v>
      </c>
      <c r="B151" s="18">
        <v>900</v>
      </c>
      <c r="C151" s="18"/>
      <c r="D151" s="19"/>
      <c r="E151" s="23">
        <f>SUM(E155+E157+E159+E152)</f>
        <v>430018</v>
      </c>
      <c r="F151" s="23">
        <f>SUM(F155+F157+F159+F152)</f>
        <v>1105127</v>
      </c>
      <c r="G151" s="23"/>
    </row>
    <row r="152" spans="1:7" s="9" customFormat="1" ht="22.5">
      <c r="A152" s="17" t="s">
        <v>144</v>
      </c>
      <c r="B152" s="18"/>
      <c r="C152" s="18">
        <v>90001</v>
      </c>
      <c r="D152" s="19"/>
      <c r="E152" s="23">
        <f>SUM(E153:E154)</f>
        <v>0</v>
      </c>
      <c r="F152" s="23">
        <f>SUM(F153:F154)</f>
        <v>1005763</v>
      </c>
      <c r="G152" s="23"/>
    </row>
    <row r="153" spans="1:7" ht="39.75" customHeight="1">
      <c r="A153" s="14" t="s">
        <v>180</v>
      </c>
      <c r="B153" s="15"/>
      <c r="C153" s="15"/>
      <c r="D153" s="16" t="s">
        <v>143</v>
      </c>
      <c r="E153" s="22">
        <v>0</v>
      </c>
      <c r="F153" s="22">
        <v>862083</v>
      </c>
      <c r="G153" s="22">
        <v>-262917</v>
      </c>
    </row>
    <row r="154" spans="1:7" ht="33.75" customHeight="1">
      <c r="A154" s="14" t="s">
        <v>148</v>
      </c>
      <c r="B154" s="15"/>
      <c r="C154" s="15"/>
      <c r="D154" s="16" t="s">
        <v>179</v>
      </c>
      <c r="E154" s="22">
        <v>0</v>
      </c>
      <c r="F154" s="22">
        <v>143680</v>
      </c>
      <c r="G154" s="22">
        <v>-6320</v>
      </c>
    </row>
    <row r="155" spans="1:7" s="9" customFormat="1" ht="22.5">
      <c r="A155" s="17" t="s">
        <v>25</v>
      </c>
      <c r="B155" s="18"/>
      <c r="C155" s="18">
        <v>90015</v>
      </c>
      <c r="D155" s="19"/>
      <c r="E155" s="20">
        <f>SUM(E156)</f>
        <v>45949</v>
      </c>
      <c r="F155" s="20">
        <f>SUM(F156)</f>
        <v>0</v>
      </c>
      <c r="G155" s="23"/>
    </row>
    <row r="156" spans="1:7" ht="67.5">
      <c r="A156" s="14" t="s">
        <v>59</v>
      </c>
      <c r="B156" s="15"/>
      <c r="C156" s="15"/>
      <c r="D156" s="16" t="s">
        <v>91</v>
      </c>
      <c r="E156" s="22">
        <v>45949</v>
      </c>
      <c r="F156" s="22">
        <v>0</v>
      </c>
      <c r="G156" s="22"/>
    </row>
    <row r="157" spans="1:7" s="9" customFormat="1" ht="33.75">
      <c r="A157" s="17" t="s">
        <v>78</v>
      </c>
      <c r="B157" s="18"/>
      <c r="C157" s="18">
        <v>90020</v>
      </c>
      <c r="D157" s="19"/>
      <c r="E157" s="23">
        <f>SUM(E158)</f>
        <v>6373</v>
      </c>
      <c r="F157" s="23">
        <f>SUM(F158)</f>
        <v>6500</v>
      </c>
      <c r="G157" s="23"/>
    </row>
    <row r="158" spans="1:7" ht="11.25">
      <c r="A158" s="14" t="s">
        <v>79</v>
      </c>
      <c r="B158" s="15"/>
      <c r="C158" s="15"/>
      <c r="D158" s="16" t="s">
        <v>111</v>
      </c>
      <c r="E158" s="22">
        <v>6373</v>
      </c>
      <c r="F158" s="22">
        <v>6500</v>
      </c>
      <c r="G158" s="22"/>
    </row>
    <row r="159" spans="1:7" s="9" customFormat="1" ht="11.25">
      <c r="A159" s="17" t="s">
        <v>5</v>
      </c>
      <c r="B159" s="18"/>
      <c r="C159" s="18">
        <v>90095</v>
      </c>
      <c r="D159" s="19"/>
      <c r="E159" s="23">
        <f>SUM(E160:E161)</f>
        <v>377696</v>
      </c>
      <c r="F159" s="23">
        <f>SUM(F160:F161)</f>
        <v>92864</v>
      </c>
      <c r="G159" s="23"/>
    </row>
    <row r="160" spans="1:7" ht="11.25">
      <c r="A160" s="14" t="s">
        <v>31</v>
      </c>
      <c r="B160" s="15"/>
      <c r="C160" s="15"/>
      <c r="D160" s="16" t="s">
        <v>84</v>
      </c>
      <c r="E160" s="22">
        <v>6000</v>
      </c>
      <c r="F160" s="22">
        <v>6000</v>
      </c>
      <c r="G160" s="22"/>
    </row>
    <row r="161" spans="1:7" ht="11.25">
      <c r="A161" s="14" t="s">
        <v>60</v>
      </c>
      <c r="B161" s="15"/>
      <c r="C161" s="15"/>
      <c r="D161" s="16" t="s">
        <v>93</v>
      </c>
      <c r="E161" s="22">
        <v>371696</v>
      </c>
      <c r="F161" s="22">
        <v>86864</v>
      </c>
      <c r="G161" s="22"/>
    </row>
    <row r="162" spans="1:7" s="9" customFormat="1" ht="22.5">
      <c r="A162" s="17" t="s">
        <v>26</v>
      </c>
      <c r="B162" s="18">
        <v>921</v>
      </c>
      <c r="C162" s="18"/>
      <c r="D162" s="19"/>
      <c r="E162" s="20">
        <f>SUM(E163+E167+E172)</f>
        <v>38200</v>
      </c>
      <c r="F162" s="20">
        <f>SUM(F163+F167+F172)</f>
        <v>572000</v>
      </c>
      <c r="G162" s="23"/>
    </row>
    <row r="163" spans="1:7" s="9" customFormat="1" ht="11.25">
      <c r="A163" s="17" t="s">
        <v>63</v>
      </c>
      <c r="B163" s="18"/>
      <c r="C163" s="18">
        <v>92116</v>
      </c>
      <c r="D163" s="19"/>
      <c r="E163" s="20">
        <f>SUM(E164:E166)</f>
        <v>31000</v>
      </c>
      <c r="F163" s="20">
        <f>SUM(F164:F166)</f>
        <v>25500</v>
      </c>
      <c r="G163" s="23"/>
    </row>
    <row r="164" spans="1:7" s="9" customFormat="1" ht="27" customHeight="1">
      <c r="A164" s="14" t="s">
        <v>137</v>
      </c>
      <c r="B164" s="18"/>
      <c r="C164" s="18"/>
      <c r="D164" s="16" t="s">
        <v>112</v>
      </c>
      <c r="E164" s="22">
        <v>1000</v>
      </c>
      <c r="F164" s="22">
        <v>500</v>
      </c>
      <c r="G164" s="23"/>
    </row>
    <row r="165" spans="1:7" s="9" customFormat="1" ht="27" customHeight="1">
      <c r="A165" s="14" t="s">
        <v>60</v>
      </c>
      <c r="B165" s="18"/>
      <c r="C165" s="18"/>
      <c r="D165" s="16" t="s">
        <v>93</v>
      </c>
      <c r="E165" s="22">
        <v>5000</v>
      </c>
      <c r="F165" s="22">
        <v>0</v>
      </c>
      <c r="G165" s="23"/>
    </row>
    <row r="166" spans="1:7" ht="45">
      <c r="A166" s="14" t="s">
        <v>64</v>
      </c>
      <c r="B166" s="15"/>
      <c r="C166" s="15"/>
      <c r="D166" s="16" t="s">
        <v>113</v>
      </c>
      <c r="E166" s="22">
        <v>25000</v>
      </c>
      <c r="F166" s="22">
        <v>25000</v>
      </c>
      <c r="G166" s="22"/>
    </row>
    <row r="167" spans="1:7" s="9" customFormat="1" ht="11.25">
      <c r="A167" s="17" t="s">
        <v>27</v>
      </c>
      <c r="B167" s="18"/>
      <c r="C167" s="18">
        <v>92118</v>
      </c>
      <c r="D167" s="19"/>
      <c r="E167" s="20">
        <f>SUM(E168:E171)</f>
        <v>1200</v>
      </c>
      <c r="F167" s="20">
        <f>SUM(F168:F171)</f>
        <v>546500</v>
      </c>
      <c r="G167" s="23"/>
    </row>
    <row r="168" spans="1:7" ht="11.25">
      <c r="A168" s="14" t="s">
        <v>138</v>
      </c>
      <c r="B168" s="15"/>
      <c r="C168" s="15"/>
      <c r="D168" s="16" t="s">
        <v>112</v>
      </c>
      <c r="E168" s="22">
        <v>900</v>
      </c>
      <c r="F168" s="22">
        <v>500</v>
      </c>
      <c r="G168" s="22"/>
    </row>
    <row r="169" spans="1:7" ht="22.5">
      <c r="A169" s="14" t="s">
        <v>58</v>
      </c>
      <c r="B169" s="15"/>
      <c r="C169" s="15"/>
      <c r="D169" s="16" t="s">
        <v>95</v>
      </c>
      <c r="E169" s="22">
        <v>300</v>
      </c>
      <c r="F169" s="22">
        <v>300</v>
      </c>
      <c r="G169" s="22"/>
    </row>
    <row r="170" spans="1:7" ht="33.75">
      <c r="A170" s="14" t="s">
        <v>180</v>
      </c>
      <c r="B170" s="15"/>
      <c r="C170" s="15"/>
      <c r="D170" s="16" t="s">
        <v>143</v>
      </c>
      <c r="E170" s="22">
        <v>0</v>
      </c>
      <c r="F170" s="22">
        <v>481500</v>
      </c>
      <c r="G170" s="22"/>
    </row>
    <row r="171" spans="1:7" ht="45">
      <c r="A171" s="14" t="s">
        <v>147</v>
      </c>
      <c r="B171" s="15"/>
      <c r="C171" s="15"/>
      <c r="D171" s="16" t="s">
        <v>179</v>
      </c>
      <c r="E171" s="22"/>
      <c r="F171" s="22">
        <v>64200</v>
      </c>
      <c r="G171" s="22"/>
    </row>
    <row r="172" spans="1:7" s="9" customFormat="1" ht="11.25">
      <c r="A172" s="17" t="s">
        <v>5</v>
      </c>
      <c r="B172" s="18"/>
      <c r="C172" s="18">
        <v>92195</v>
      </c>
      <c r="D172" s="19"/>
      <c r="E172" s="23">
        <f>SUM(E173)</f>
        <v>6000</v>
      </c>
      <c r="F172" s="23">
        <f>SUM(F173)</f>
        <v>0</v>
      </c>
      <c r="G172" s="23"/>
    </row>
    <row r="173" spans="1:7" ht="56.25">
      <c r="A173" s="14" t="s">
        <v>140</v>
      </c>
      <c r="B173" s="15"/>
      <c r="C173" s="15"/>
      <c r="D173" s="16" t="s">
        <v>139</v>
      </c>
      <c r="E173" s="22">
        <v>6000</v>
      </c>
      <c r="F173" s="22">
        <v>0</v>
      </c>
      <c r="G173" s="22"/>
    </row>
    <row r="174" spans="1:7" s="9" customFormat="1" ht="11.25">
      <c r="A174" s="17" t="s">
        <v>28</v>
      </c>
      <c r="B174" s="18">
        <v>926</v>
      </c>
      <c r="C174" s="18"/>
      <c r="D174" s="19"/>
      <c r="E174" s="23">
        <f>SUM(E175)</f>
        <v>60000</v>
      </c>
      <c r="F174" s="23">
        <f>SUM(F175)</f>
        <v>90000</v>
      </c>
      <c r="G174" s="23"/>
    </row>
    <row r="175" spans="1:7" s="9" customFormat="1" ht="11.25">
      <c r="A175" s="17" t="s">
        <v>29</v>
      </c>
      <c r="B175" s="18"/>
      <c r="C175" s="18">
        <v>92604</v>
      </c>
      <c r="D175" s="19"/>
      <c r="E175" s="23">
        <f>SUM(E176:E177)</f>
        <v>60000</v>
      </c>
      <c r="F175" s="23">
        <f>SUM(F176:F177)</f>
        <v>90000</v>
      </c>
      <c r="G175" s="23"/>
    </row>
    <row r="176" spans="1:7" ht="11.25">
      <c r="A176" s="14" t="s">
        <v>31</v>
      </c>
      <c r="B176" s="15"/>
      <c r="C176" s="15"/>
      <c r="D176" s="16" t="s">
        <v>84</v>
      </c>
      <c r="E176" s="22">
        <v>59500</v>
      </c>
      <c r="F176" s="22">
        <v>89500</v>
      </c>
      <c r="G176" s="22">
        <v>30000</v>
      </c>
    </row>
    <row r="177" spans="1:7" ht="11.25">
      <c r="A177" s="14" t="s">
        <v>11</v>
      </c>
      <c r="B177" s="15"/>
      <c r="C177" s="15"/>
      <c r="D177" s="16" t="s">
        <v>89</v>
      </c>
      <c r="E177" s="22">
        <v>500</v>
      </c>
      <c r="F177" s="22">
        <v>500</v>
      </c>
      <c r="G177" s="22"/>
    </row>
    <row r="178" spans="1:7" ht="11.25">
      <c r="A178" s="17" t="s">
        <v>61</v>
      </c>
      <c r="B178" s="15"/>
      <c r="C178" s="15"/>
      <c r="D178" s="16"/>
      <c r="E178" s="20">
        <f>E174+E162+E151+E146+E123+E101+E88+E51+E47+E40+E27+E22+E12+E6</f>
        <v>23636224.83</v>
      </c>
      <c r="F178" s="20">
        <f>F174+F162+F151+F146+F123+F101+F88+F51+F47+F40+F27+F22+F12+F6</f>
        <v>29226467</v>
      </c>
      <c r="G178" s="23">
        <f>SUM(G6:G177)</f>
        <v>871515</v>
      </c>
    </row>
    <row r="179" spans="1:6" ht="11.25">
      <c r="A179" s="25" t="s">
        <v>150</v>
      </c>
      <c r="B179" s="26"/>
      <c r="C179" s="26"/>
      <c r="D179" s="26"/>
      <c r="F179" s="6">
        <v>28354952</v>
      </c>
    </row>
    <row r="180" spans="1:7" s="9" customFormat="1" ht="11.25">
      <c r="A180" s="27" t="s">
        <v>151</v>
      </c>
      <c r="B180" s="28"/>
      <c r="C180" s="28"/>
      <c r="D180" s="28"/>
      <c r="F180" s="29">
        <f>F178-F179</f>
        <v>871515</v>
      </c>
      <c r="G180" s="8"/>
    </row>
    <row r="182" ht="11.25">
      <c r="E182" s="7" t="s">
        <v>81</v>
      </c>
    </row>
    <row r="185" ht="11.25">
      <c r="E185" s="7" t="s">
        <v>82</v>
      </c>
    </row>
    <row r="188" spans="1:7" ht="11.25">
      <c r="A188" s="81" t="s">
        <v>177</v>
      </c>
      <c r="B188" s="81"/>
      <c r="C188" s="81"/>
      <c r="D188" s="81"/>
      <c r="E188" s="81"/>
      <c r="F188" s="81"/>
      <c r="G188" s="81"/>
    </row>
    <row r="189" spans="1:7" s="9" customFormat="1" ht="22.5">
      <c r="A189" s="17" t="s">
        <v>163</v>
      </c>
      <c r="B189" s="18" t="s">
        <v>158</v>
      </c>
      <c r="C189" s="18" t="s">
        <v>159</v>
      </c>
      <c r="D189" s="18" t="s">
        <v>160</v>
      </c>
      <c r="E189" s="18" t="s">
        <v>161</v>
      </c>
      <c r="F189" s="18" t="s">
        <v>150</v>
      </c>
      <c r="G189" s="23" t="s">
        <v>162</v>
      </c>
    </row>
    <row r="190" spans="1:7" s="9" customFormat="1" ht="11.25">
      <c r="A190" s="79" t="s">
        <v>156</v>
      </c>
      <c r="B190" s="15">
        <v>600</v>
      </c>
      <c r="C190" s="15">
        <v>60016</v>
      </c>
      <c r="D190" s="16" t="s">
        <v>143</v>
      </c>
      <c r="E190" s="20">
        <v>0</v>
      </c>
      <c r="F190" s="21">
        <v>705831</v>
      </c>
      <c r="G190" s="22">
        <v>705831</v>
      </c>
    </row>
    <row r="191" spans="1:7" ht="11.25">
      <c r="A191" s="80"/>
      <c r="B191" s="15"/>
      <c r="C191" s="15"/>
      <c r="D191" s="16" t="s">
        <v>145</v>
      </c>
      <c r="E191" s="21">
        <v>0</v>
      </c>
      <c r="F191" s="21">
        <v>117639</v>
      </c>
      <c r="G191" s="22">
        <v>117639</v>
      </c>
    </row>
    <row r="192" spans="1:7" ht="33.75">
      <c r="A192" s="14" t="s">
        <v>157</v>
      </c>
      <c r="B192" s="15">
        <v>600</v>
      </c>
      <c r="C192" s="15">
        <v>60095</v>
      </c>
      <c r="D192" s="16" t="s">
        <v>84</v>
      </c>
      <c r="E192" s="22">
        <v>22000</v>
      </c>
      <c r="F192" s="22">
        <v>25000</v>
      </c>
      <c r="G192" s="22">
        <v>25000</v>
      </c>
    </row>
    <row r="193" spans="1:7" ht="67.5">
      <c r="A193" s="14" t="s">
        <v>164</v>
      </c>
      <c r="B193" s="15"/>
      <c r="C193" s="15"/>
      <c r="D193" s="16" t="s">
        <v>145</v>
      </c>
      <c r="E193" s="22">
        <v>0</v>
      </c>
      <c r="F193" s="22">
        <v>0</v>
      </c>
      <c r="G193" s="22">
        <v>-434000</v>
      </c>
    </row>
    <row r="194" spans="1:7" ht="67.5">
      <c r="A194" s="14" t="s">
        <v>154</v>
      </c>
      <c r="B194" s="15">
        <v>710</v>
      </c>
      <c r="C194" s="15">
        <v>71035</v>
      </c>
      <c r="D194" s="16" t="s">
        <v>153</v>
      </c>
      <c r="E194" s="22">
        <v>0</v>
      </c>
      <c r="F194" s="22">
        <v>83250</v>
      </c>
      <c r="G194" s="22">
        <v>83250</v>
      </c>
    </row>
    <row r="195" spans="1:7" ht="56.25">
      <c r="A195" s="14" t="s">
        <v>142</v>
      </c>
      <c r="B195" s="15"/>
      <c r="C195" s="15"/>
      <c r="D195" s="16" t="s">
        <v>141</v>
      </c>
      <c r="E195" s="22">
        <v>0</v>
      </c>
      <c r="F195" s="22">
        <v>579187</v>
      </c>
      <c r="G195" s="22">
        <v>79187</v>
      </c>
    </row>
    <row r="196" spans="1:7" ht="45">
      <c r="A196" s="14" t="s">
        <v>167</v>
      </c>
      <c r="B196" s="15">
        <v>750</v>
      </c>
      <c r="C196" s="15">
        <v>75011</v>
      </c>
      <c r="D196" s="16">
        <v>2360</v>
      </c>
      <c r="E196" s="22">
        <v>2300</v>
      </c>
      <c r="F196" s="22">
        <v>3000</v>
      </c>
      <c r="G196" s="22">
        <v>1150</v>
      </c>
    </row>
    <row r="197" spans="1:7" ht="45">
      <c r="A197" s="14" t="s">
        <v>166</v>
      </c>
      <c r="B197" s="15">
        <v>750</v>
      </c>
      <c r="C197" s="15">
        <v>75023</v>
      </c>
      <c r="D197" s="16" t="s">
        <v>94</v>
      </c>
      <c r="E197" s="22">
        <v>2500</v>
      </c>
      <c r="F197" s="22">
        <v>3600</v>
      </c>
      <c r="G197" s="22">
        <v>600</v>
      </c>
    </row>
    <row r="198" spans="1:7" ht="33.75">
      <c r="A198" s="14" t="s">
        <v>165</v>
      </c>
      <c r="B198" s="15">
        <v>750</v>
      </c>
      <c r="C198" s="15">
        <v>75095</v>
      </c>
      <c r="D198" s="16" t="s">
        <v>89</v>
      </c>
      <c r="E198" s="22">
        <v>28000</v>
      </c>
      <c r="F198" s="22">
        <v>30000</v>
      </c>
      <c r="G198" s="22">
        <v>2000</v>
      </c>
    </row>
    <row r="199" spans="1:7" ht="33.75">
      <c r="A199" s="14" t="s">
        <v>168</v>
      </c>
      <c r="B199" s="15">
        <v>754</v>
      </c>
      <c r="C199" s="15">
        <v>75416</v>
      </c>
      <c r="D199" s="16" t="s">
        <v>92</v>
      </c>
      <c r="E199" s="22">
        <v>4500</v>
      </c>
      <c r="F199" s="22">
        <v>5000</v>
      </c>
      <c r="G199" s="22">
        <v>500</v>
      </c>
    </row>
    <row r="200" spans="1:7" ht="33.75">
      <c r="A200" s="14" t="s">
        <v>169</v>
      </c>
      <c r="B200" s="15"/>
      <c r="C200" s="15"/>
      <c r="D200" s="16">
        <v>2920</v>
      </c>
      <c r="E200" s="22">
        <v>7126163</v>
      </c>
      <c r="F200" s="22">
        <v>6056651</v>
      </c>
      <c r="G200" s="22">
        <v>-455103</v>
      </c>
    </row>
    <row r="201" spans="1:7" ht="33.75">
      <c r="A201" s="14" t="s">
        <v>170</v>
      </c>
      <c r="B201" s="15">
        <v>852</v>
      </c>
      <c r="C201" s="15">
        <v>85203</v>
      </c>
      <c r="D201" s="16" t="s">
        <v>84</v>
      </c>
      <c r="E201" s="22">
        <v>20000</v>
      </c>
      <c r="F201" s="22">
        <v>0</v>
      </c>
      <c r="G201" s="22">
        <v>-12000</v>
      </c>
    </row>
    <row r="202" spans="1:7" ht="56.25">
      <c r="A202" s="14" t="s">
        <v>171</v>
      </c>
      <c r="B202" s="15">
        <v>852</v>
      </c>
      <c r="C202" s="15">
        <v>85212</v>
      </c>
      <c r="D202" s="16" t="s">
        <v>91</v>
      </c>
      <c r="E202" s="22">
        <v>2247829</v>
      </c>
      <c r="F202" s="22">
        <v>3395000</v>
      </c>
      <c r="G202" s="22">
        <v>6000</v>
      </c>
    </row>
    <row r="203" spans="1:7" ht="67.5">
      <c r="A203" s="14" t="s">
        <v>173</v>
      </c>
      <c r="B203" s="15">
        <v>852</v>
      </c>
      <c r="C203" s="15">
        <v>85213</v>
      </c>
      <c r="D203" s="16">
        <v>2010</v>
      </c>
      <c r="E203" s="22">
        <v>27505</v>
      </c>
      <c r="F203" s="22">
        <v>27400</v>
      </c>
      <c r="G203" s="22">
        <v>-5600</v>
      </c>
    </row>
    <row r="204" spans="1:7" ht="56.25" customHeight="1">
      <c r="A204" s="79" t="s">
        <v>172</v>
      </c>
      <c r="B204" s="15">
        <v>852</v>
      </c>
      <c r="C204" s="15">
        <v>85214</v>
      </c>
      <c r="D204" s="16">
        <v>2010</v>
      </c>
      <c r="E204" s="22">
        <v>504071</v>
      </c>
      <c r="F204" s="22">
        <v>361000</v>
      </c>
      <c r="G204" s="22">
        <v>-47200</v>
      </c>
    </row>
    <row r="205" spans="1:7" ht="11.25">
      <c r="A205" s="80"/>
      <c r="B205" s="15"/>
      <c r="C205" s="15">
        <v>85214</v>
      </c>
      <c r="D205" s="16" t="s">
        <v>110</v>
      </c>
      <c r="E205" s="22">
        <v>181327</v>
      </c>
      <c r="F205" s="22">
        <v>278000</v>
      </c>
      <c r="G205" s="22">
        <v>33000</v>
      </c>
    </row>
    <row r="206" spans="1:7" ht="67.5">
      <c r="A206" s="14" t="s">
        <v>174</v>
      </c>
      <c r="B206" s="15">
        <v>852</v>
      </c>
      <c r="C206" s="15">
        <v>85295</v>
      </c>
      <c r="D206" s="16" t="s">
        <v>95</v>
      </c>
      <c r="E206" s="22">
        <v>3374</v>
      </c>
      <c r="F206" s="22">
        <v>0</v>
      </c>
      <c r="G206" s="22">
        <v>-3000</v>
      </c>
    </row>
    <row r="207" spans="1:7" ht="11.25">
      <c r="A207" s="79" t="s">
        <v>175</v>
      </c>
      <c r="B207" s="15">
        <v>854</v>
      </c>
      <c r="C207" s="15">
        <v>85401</v>
      </c>
      <c r="D207" s="16" t="s">
        <v>84</v>
      </c>
      <c r="E207" s="22">
        <v>0</v>
      </c>
      <c r="F207" s="22">
        <v>471280</v>
      </c>
      <c r="G207" s="22">
        <v>471280</v>
      </c>
    </row>
    <row r="208" spans="1:7" ht="11.25">
      <c r="A208" s="82"/>
      <c r="B208" s="15"/>
      <c r="C208" s="15"/>
      <c r="D208" s="16" t="s">
        <v>89</v>
      </c>
      <c r="E208" s="22">
        <v>0</v>
      </c>
      <c r="F208" s="22">
        <v>2200</v>
      </c>
      <c r="G208" s="22">
        <v>2200</v>
      </c>
    </row>
    <row r="209" spans="1:7" ht="11.25">
      <c r="A209" s="80"/>
      <c r="B209" s="15"/>
      <c r="C209" s="15"/>
      <c r="D209" s="16" t="s">
        <v>95</v>
      </c>
      <c r="E209" s="22">
        <v>0</v>
      </c>
      <c r="F209" s="22">
        <v>5500</v>
      </c>
      <c r="G209" s="22">
        <v>5500</v>
      </c>
    </row>
    <row r="210" spans="1:7" ht="24" customHeight="1">
      <c r="A210" s="79" t="s">
        <v>156</v>
      </c>
      <c r="B210" s="15">
        <v>900</v>
      </c>
      <c r="C210" s="15">
        <v>90001</v>
      </c>
      <c r="D210" s="16" t="s">
        <v>143</v>
      </c>
      <c r="E210" s="22">
        <v>0</v>
      </c>
      <c r="F210" s="22">
        <v>862083</v>
      </c>
      <c r="G210" s="22">
        <v>-262917</v>
      </c>
    </row>
    <row r="211" spans="1:7" ht="15.75" customHeight="1">
      <c r="A211" s="80"/>
      <c r="B211" s="15"/>
      <c r="C211" s="15"/>
      <c r="D211" s="16" t="s">
        <v>145</v>
      </c>
      <c r="E211" s="22">
        <v>0</v>
      </c>
      <c r="F211" s="22">
        <v>143680</v>
      </c>
      <c r="G211" s="22">
        <v>-6320</v>
      </c>
    </row>
    <row r="212" spans="1:7" ht="56.25" customHeight="1">
      <c r="A212" s="79" t="s">
        <v>176</v>
      </c>
      <c r="B212" s="15"/>
      <c r="C212" s="15"/>
      <c r="D212" s="16" t="s">
        <v>84</v>
      </c>
      <c r="E212" s="22">
        <v>59500</v>
      </c>
      <c r="F212" s="22">
        <v>89500</v>
      </c>
      <c r="G212" s="22">
        <v>30000</v>
      </c>
    </row>
    <row r="213" ht="1.5" customHeight="1" hidden="1">
      <c r="A213" s="82"/>
    </row>
    <row r="214" ht="11.25" hidden="1">
      <c r="A214" s="80"/>
    </row>
    <row r="216" spans="1:7" ht="11.25">
      <c r="A216" s="5" t="s">
        <v>178</v>
      </c>
      <c r="G216" s="6">
        <f>SUM(G190:G212)</f>
        <v>336997</v>
      </c>
    </row>
  </sheetData>
  <mergeCells count="9">
    <mergeCell ref="A204:A205"/>
    <mergeCell ref="A207:A209"/>
    <mergeCell ref="A210:A211"/>
    <mergeCell ref="A212:A214"/>
    <mergeCell ref="A2:F2"/>
    <mergeCell ref="A3:F3"/>
    <mergeCell ref="B1:F1"/>
    <mergeCell ref="A190:A191"/>
    <mergeCell ref="A188:G18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0"/>
  <sheetViews>
    <sheetView tabSelected="1" zoomScale="200" zoomScaleNormal="200" workbookViewId="0" topLeftCell="A148">
      <selection activeCell="A8" sqref="A8"/>
    </sheetView>
  </sheetViews>
  <sheetFormatPr defaultColWidth="9.00390625" defaultRowHeight="12.75"/>
  <cols>
    <col min="1" max="1" width="26.875" style="0" customWidth="1"/>
    <col min="2" max="2" width="9.875" style="0" customWidth="1"/>
    <col min="3" max="3" width="10.125" style="0" customWidth="1"/>
    <col min="4" max="4" width="10.00390625" style="1" customWidth="1"/>
    <col min="5" max="5" width="16.125" style="0" customWidth="1"/>
  </cols>
  <sheetData>
    <row r="1" spans="1:5" ht="12.75">
      <c r="A1" s="5"/>
      <c r="B1" s="78" t="s">
        <v>186</v>
      </c>
      <c r="C1" s="78"/>
      <c r="D1" s="78"/>
      <c r="E1" s="78"/>
    </row>
    <row r="2" spans="1:5" ht="12.75">
      <c r="A2" s="75" t="s">
        <v>188</v>
      </c>
      <c r="B2" s="75"/>
      <c r="C2" s="75"/>
      <c r="D2" s="75"/>
      <c r="E2" s="83"/>
    </row>
    <row r="3" spans="1:5" ht="12.75">
      <c r="A3" s="72"/>
      <c r="B3" s="73"/>
      <c r="C3" s="73"/>
      <c r="D3" s="73"/>
      <c r="E3" s="74"/>
    </row>
    <row r="4" spans="1:5" ht="12.75">
      <c r="A4" s="10" t="s">
        <v>0</v>
      </c>
      <c r="B4" s="11" t="s">
        <v>1</v>
      </c>
      <c r="C4" s="11" t="s">
        <v>2</v>
      </c>
      <c r="D4" s="12" t="s">
        <v>3</v>
      </c>
      <c r="E4" s="10" t="s">
        <v>187</v>
      </c>
    </row>
    <row r="5" spans="1:5" ht="12.75">
      <c r="A5" s="14"/>
      <c r="B5" s="15"/>
      <c r="C5" s="15"/>
      <c r="D5" s="31"/>
      <c r="E5" s="15"/>
    </row>
    <row r="6" spans="1:5" ht="12.75">
      <c r="A6" s="43" t="s">
        <v>4</v>
      </c>
      <c r="B6" s="44">
        <v>600</v>
      </c>
      <c r="C6" s="44"/>
      <c r="D6" s="45"/>
      <c r="E6" s="46">
        <f>E7+E10</f>
        <v>134000</v>
      </c>
    </row>
    <row r="7" spans="1:5" s="52" customFormat="1" ht="12.75">
      <c r="A7" s="48" t="s">
        <v>149</v>
      </c>
      <c r="B7" s="49"/>
      <c r="C7" s="49">
        <v>60016</v>
      </c>
      <c r="D7" s="50"/>
      <c r="E7" s="60">
        <f>SUM(E8:E9)</f>
        <v>103000</v>
      </c>
    </row>
    <row r="8" spans="1:5" s="57" customFormat="1" ht="33.75">
      <c r="A8" s="53" t="s">
        <v>206</v>
      </c>
      <c r="B8" s="54"/>
      <c r="C8" s="54"/>
      <c r="D8" s="55" t="s">
        <v>190</v>
      </c>
      <c r="E8" s="70">
        <v>13000</v>
      </c>
    </row>
    <row r="9" spans="1:5" s="57" customFormat="1" ht="33.75" customHeight="1">
      <c r="A9" s="53" t="s">
        <v>147</v>
      </c>
      <c r="B9" s="54"/>
      <c r="C9" s="54"/>
      <c r="D9" s="55" t="s">
        <v>145</v>
      </c>
      <c r="E9" s="70">
        <v>90000</v>
      </c>
    </row>
    <row r="10" spans="1:5" ht="12.75">
      <c r="A10" s="17" t="s">
        <v>5</v>
      </c>
      <c r="B10" s="18"/>
      <c r="C10" s="18">
        <v>60095</v>
      </c>
      <c r="D10" s="12"/>
      <c r="E10" s="20">
        <f>SUM(E11:E12)</f>
        <v>31000</v>
      </c>
    </row>
    <row r="11" spans="1:5" ht="12.75">
      <c r="A11" s="14" t="s">
        <v>31</v>
      </c>
      <c r="B11" s="15"/>
      <c r="C11" s="15"/>
      <c r="D11" s="31" t="s">
        <v>84</v>
      </c>
      <c r="E11" s="22">
        <v>31000</v>
      </c>
    </row>
    <row r="12" spans="1:5" ht="12.75">
      <c r="A12" s="14" t="s">
        <v>11</v>
      </c>
      <c r="B12" s="15"/>
      <c r="C12" s="15"/>
      <c r="D12" s="31" t="s">
        <v>89</v>
      </c>
      <c r="E12" s="22">
        <v>0</v>
      </c>
    </row>
    <row r="13" spans="1:5" ht="16.5" customHeight="1">
      <c r="A13" s="43" t="s">
        <v>6</v>
      </c>
      <c r="B13" s="44">
        <v>700</v>
      </c>
      <c r="C13" s="44"/>
      <c r="D13" s="45"/>
      <c r="E13" s="46">
        <f>SUM(E14)</f>
        <v>358010</v>
      </c>
    </row>
    <row r="14" spans="1:5" ht="22.5">
      <c r="A14" s="17" t="s">
        <v>7</v>
      </c>
      <c r="B14" s="18"/>
      <c r="C14" s="18">
        <v>70005</v>
      </c>
      <c r="D14" s="12"/>
      <c r="E14" s="23">
        <f>SUM(E15:E20)</f>
        <v>358010</v>
      </c>
    </row>
    <row r="15" spans="1:5" ht="24" customHeight="1">
      <c r="A15" s="14" t="s">
        <v>70</v>
      </c>
      <c r="B15" s="15"/>
      <c r="C15" s="15"/>
      <c r="D15" s="31" t="s">
        <v>85</v>
      </c>
      <c r="E15" s="22">
        <v>85000</v>
      </c>
    </row>
    <row r="16" spans="1:5" ht="12.75">
      <c r="A16" s="14" t="s">
        <v>30</v>
      </c>
      <c r="B16" s="15"/>
      <c r="C16" s="15"/>
      <c r="D16" s="31" t="s">
        <v>83</v>
      </c>
      <c r="E16" s="22">
        <v>1000</v>
      </c>
    </row>
    <row r="17" spans="1:5" ht="66.75" customHeight="1">
      <c r="A17" s="14" t="s">
        <v>32</v>
      </c>
      <c r="B17" s="15"/>
      <c r="C17" s="15"/>
      <c r="D17" s="31" t="s">
        <v>86</v>
      </c>
      <c r="E17" s="22">
        <v>220000</v>
      </c>
    </row>
    <row r="18" spans="1:5" ht="46.5" customHeight="1">
      <c r="A18" s="14" t="s">
        <v>136</v>
      </c>
      <c r="B18" s="15"/>
      <c r="C18" s="15"/>
      <c r="D18" s="31" t="s">
        <v>87</v>
      </c>
      <c r="E18" s="22">
        <v>50000</v>
      </c>
    </row>
    <row r="19" spans="1:5" ht="25.5" customHeight="1">
      <c r="A19" s="14" t="s">
        <v>71</v>
      </c>
      <c r="B19" s="15"/>
      <c r="C19" s="15"/>
      <c r="D19" s="31" t="s">
        <v>88</v>
      </c>
      <c r="E19" s="22">
        <v>10</v>
      </c>
    </row>
    <row r="20" spans="1:5" ht="12.75">
      <c r="A20" s="14" t="s">
        <v>11</v>
      </c>
      <c r="B20" s="15"/>
      <c r="C20" s="15"/>
      <c r="D20" s="31" t="s">
        <v>89</v>
      </c>
      <c r="E20" s="22">
        <v>2000</v>
      </c>
    </row>
    <row r="21" spans="1:5" ht="12.75">
      <c r="A21" s="43" t="s">
        <v>66</v>
      </c>
      <c r="B21" s="44">
        <v>710</v>
      </c>
      <c r="C21" s="44"/>
      <c r="D21" s="45"/>
      <c r="E21" s="47">
        <f>SUM(E22)</f>
        <v>37500</v>
      </c>
    </row>
    <row r="22" spans="1:5" ht="12.75">
      <c r="A22" s="17" t="s">
        <v>65</v>
      </c>
      <c r="B22" s="18"/>
      <c r="C22" s="18">
        <v>71035</v>
      </c>
      <c r="D22" s="12"/>
      <c r="E22" s="23">
        <f>SUM(E23:E23)</f>
        <v>37500</v>
      </c>
    </row>
    <row r="23" spans="1:5" ht="45" customHeight="1">
      <c r="A23" s="14" t="s">
        <v>205</v>
      </c>
      <c r="B23" s="15"/>
      <c r="C23" s="15"/>
      <c r="D23" s="31" t="s">
        <v>204</v>
      </c>
      <c r="E23" s="22">
        <v>37500</v>
      </c>
    </row>
    <row r="24" spans="1:5" ht="15.75" customHeight="1">
      <c r="A24" s="43" t="s">
        <v>8</v>
      </c>
      <c r="B24" s="44">
        <v>750</v>
      </c>
      <c r="C24" s="44"/>
      <c r="D24" s="45"/>
      <c r="E24" s="47">
        <f>SUM(E25+E28+E30+E35)</f>
        <v>194465</v>
      </c>
    </row>
    <row r="25" spans="1:5" ht="12.75">
      <c r="A25" s="17" t="s">
        <v>9</v>
      </c>
      <c r="B25" s="18"/>
      <c r="C25" s="18">
        <v>75011</v>
      </c>
      <c r="D25" s="12"/>
      <c r="E25" s="23">
        <f>SUM(E26:E27)</f>
        <v>133800</v>
      </c>
    </row>
    <row r="26" spans="1:5" ht="49.5" customHeight="1">
      <c r="A26" s="14" t="s">
        <v>34</v>
      </c>
      <c r="B26" s="15"/>
      <c r="C26" s="15"/>
      <c r="D26" s="31" t="s">
        <v>91</v>
      </c>
      <c r="E26" s="22">
        <v>131300</v>
      </c>
    </row>
    <row r="27" spans="1:5" ht="40.5" customHeight="1">
      <c r="A27" s="14" t="s">
        <v>74</v>
      </c>
      <c r="B27" s="15"/>
      <c r="C27" s="15"/>
      <c r="D27" s="31">
        <v>2360</v>
      </c>
      <c r="E27" s="22">
        <v>2500</v>
      </c>
    </row>
    <row r="28" spans="1:5" s="37" customFormat="1" ht="12.75">
      <c r="A28" s="33" t="s">
        <v>181</v>
      </c>
      <c r="B28" s="34"/>
      <c r="C28" s="34">
        <v>75022</v>
      </c>
      <c r="D28" s="35"/>
      <c r="E28" s="36">
        <f>SUM(E29)</f>
        <v>0</v>
      </c>
    </row>
    <row r="29" spans="1:5" ht="24" customHeight="1">
      <c r="A29" s="14" t="s">
        <v>58</v>
      </c>
      <c r="B29" s="15"/>
      <c r="C29" s="15"/>
      <c r="D29" s="31" t="s">
        <v>95</v>
      </c>
      <c r="E29" s="22">
        <v>0</v>
      </c>
    </row>
    <row r="30" spans="1:5" ht="12.75">
      <c r="A30" s="17" t="s">
        <v>10</v>
      </c>
      <c r="B30" s="18"/>
      <c r="C30" s="18">
        <v>75023</v>
      </c>
      <c r="D30" s="12"/>
      <c r="E30" s="23">
        <f>SUM(E31:E34)</f>
        <v>13665</v>
      </c>
    </row>
    <row r="31" spans="1:5" ht="12.75">
      <c r="A31" s="14" t="s">
        <v>30</v>
      </c>
      <c r="B31" s="15"/>
      <c r="C31" s="15"/>
      <c r="D31" s="31" t="s">
        <v>83</v>
      </c>
      <c r="E31" s="22">
        <v>0</v>
      </c>
    </row>
    <row r="32" spans="1:5" ht="66.75" customHeight="1">
      <c r="A32" s="14" t="s">
        <v>32</v>
      </c>
      <c r="B32" s="15"/>
      <c r="C32" s="15"/>
      <c r="D32" s="31" t="s">
        <v>86</v>
      </c>
      <c r="E32" s="22">
        <v>10000</v>
      </c>
    </row>
    <row r="33" spans="1:5" ht="12.75">
      <c r="A33" s="14" t="s">
        <v>11</v>
      </c>
      <c r="B33" s="15"/>
      <c r="C33" s="15"/>
      <c r="D33" s="31" t="s">
        <v>89</v>
      </c>
      <c r="E33" s="22">
        <v>65</v>
      </c>
    </row>
    <row r="34" spans="1:5" ht="36.75" customHeight="1">
      <c r="A34" s="14" t="s">
        <v>36</v>
      </c>
      <c r="B34" s="15"/>
      <c r="C34" s="15"/>
      <c r="D34" s="31" t="s">
        <v>94</v>
      </c>
      <c r="E34" s="22">
        <v>3600</v>
      </c>
    </row>
    <row r="35" spans="1:5" ht="12.75">
      <c r="A35" s="17" t="s">
        <v>5</v>
      </c>
      <c r="B35" s="18"/>
      <c r="C35" s="18">
        <v>75095</v>
      </c>
      <c r="D35" s="12"/>
      <c r="E35" s="23">
        <f>SUM(E36:E38)</f>
        <v>47000</v>
      </c>
    </row>
    <row r="36" spans="1:5" ht="12.75">
      <c r="A36" s="14" t="s">
        <v>11</v>
      </c>
      <c r="B36" s="15"/>
      <c r="C36" s="15"/>
      <c r="D36" s="31" t="s">
        <v>89</v>
      </c>
      <c r="E36" s="22">
        <v>30000</v>
      </c>
    </row>
    <row r="37" spans="1:5" ht="24.75" customHeight="1">
      <c r="A37" s="14" t="s">
        <v>58</v>
      </c>
      <c r="B37" s="15"/>
      <c r="C37" s="15"/>
      <c r="D37" s="31" t="s">
        <v>95</v>
      </c>
      <c r="E37" s="22">
        <v>0</v>
      </c>
    </row>
    <row r="38" spans="1:5" ht="19.5" customHeight="1">
      <c r="A38" s="14" t="s">
        <v>60</v>
      </c>
      <c r="B38" s="15"/>
      <c r="C38" s="15"/>
      <c r="D38" s="31" t="s">
        <v>93</v>
      </c>
      <c r="E38" s="22">
        <v>17000</v>
      </c>
    </row>
    <row r="39" spans="1:5" ht="35.25" customHeight="1">
      <c r="A39" s="43" t="s">
        <v>12</v>
      </c>
      <c r="B39" s="44">
        <v>751</v>
      </c>
      <c r="C39" s="44"/>
      <c r="D39" s="45"/>
      <c r="E39" s="46">
        <f>E40</f>
        <v>2750</v>
      </c>
    </row>
    <row r="40" spans="1:5" ht="36" customHeight="1">
      <c r="A40" s="17" t="s">
        <v>13</v>
      </c>
      <c r="B40" s="18"/>
      <c r="C40" s="18">
        <v>75101</v>
      </c>
      <c r="D40" s="12"/>
      <c r="E40" s="20">
        <f>SUM(E41)</f>
        <v>2750</v>
      </c>
    </row>
    <row r="41" spans="1:5" ht="45" customHeight="1">
      <c r="A41" s="14" t="s">
        <v>34</v>
      </c>
      <c r="B41" s="15"/>
      <c r="C41" s="15"/>
      <c r="D41" s="31" t="s">
        <v>91</v>
      </c>
      <c r="E41" s="22">
        <v>2750</v>
      </c>
    </row>
    <row r="42" spans="1:5" ht="27" customHeight="1">
      <c r="A42" s="43" t="s">
        <v>120</v>
      </c>
      <c r="B42" s="44">
        <v>754</v>
      </c>
      <c r="C42" s="44"/>
      <c r="D42" s="45"/>
      <c r="E42" s="47">
        <f>SUM(E43)</f>
        <v>4670</v>
      </c>
    </row>
    <row r="43" spans="1:5" ht="12.75">
      <c r="A43" s="17" t="s">
        <v>121</v>
      </c>
      <c r="B43" s="18"/>
      <c r="C43" s="18">
        <v>75416</v>
      </c>
      <c r="D43" s="12"/>
      <c r="E43" s="23">
        <f>SUM(E44:E46)</f>
        <v>4670</v>
      </c>
    </row>
    <row r="44" spans="1:5" ht="22.5">
      <c r="A44" s="14" t="s">
        <v>35</v>
      </c>
      <c r="B44" s="15"/>
      <c r="C44" s="15"/>
      <c r="D44" s="31" t="s">
        <v>92</v>
      </c>
      <c r="E44" s="22">
        <v>4500</v>
      </c>
    </row>
    <row r="45" spans="1:5" ht="12.75">
      <c r="A45" s="14" t="s">
        <v>30</v>
      </c>
      <c r="B45" s="15"/>
      <c r="C45" s="15"/>
      <c r="D45" s="31" t="s">
        <v>83</v>
      </c>
      <c r="E45" s="22">
        <v>170</v>
      </c>
    </row>
    <row r="46" spans="1:5" ht="22.5" customHeight="1">
      <c r="A46" s="14" t="s">
        <v>58</v>
      </c>
      <c r="B46" s="15"/>
      <c r="C46" s="15"/>
      <c r="D46" s="31" t="s">
        <v>95</v>
      </c>
      <c r="E46" s="22">
        <v>0</v>
      </c>
    </row>
    <row r="47" spans="1:5" ht="73.5" customHeight="1">
      <c r="A47" s="43" t="s">
        <v>122</v>
      </c>
      <c r="B47" s="44">
        <v>756</v>
      </c>
      <c r="C47" s="44"/>
      <c r="D47" s="45"/>
      <c r="E47" s="46">
        <f>E48+E51+E59+E70+E74</f>
        <v>11863870</v>
      </c>
    </row>
    <row r="48" spans="1:5" ht="28.5" customHeight="1">
      <c r="A48" s="17" t="s">
        <v>37</v>
      </c>
      <c r="B48" s="18"/>
      <c r="C48" s="18">
        <v>75601</v>
      </c>
      <c r="D48" s="12"/>
      <c r="E48" s="23">
        <f>SUM(E49:E50)</f>
        <v>14200</v>
      </c>
    </row>
    <row r="49" spans="1:5" ht="36.75" customHeight="1">
      <c r="A49" s="14" t="s">
        <v>185</v>
      </c>
      <c r="B49" s="15"/>
      <c r="C49" s="15"/>
      <c r="D49" s="31" t="s">
        <v>96</v>
      </c>
      <c r="E49" s="22">
        <v>14000</v>
      </c>
    </row>
    <row r="50" spans="1:5" ht="24" customHeight="1">
      <c r="A50" s="14" t="s">
        <v>33</v>
      </c>
      <c r="B50" s="15"/>
      <c r="C50" s="15"/>
      <c r="D50" s="31" t="s">
        <v>88</v>
      </c>
      <c r="E50" s="22">
        <v>200</v>
      </c>
    </row>
    <row r="51" spans="1:5" ht="60.75" customHeight="1">
      <c r="A51" s="17" t="s">
        <v>124</v>
      </c>
      <c r="B51" s="18"/>
      <c r="C51" s="18">
        <v>75615</v>
      </c>
      <c r="D51" s="12"/>
      <c r="E51" s="23">
        <f>SUM(E52:E58)</f>
        <v>3038531</v>
      </c>
    </row>
    <row r="52" spans="1:5" ht="12.75">
      <c r="A52" s="14" t="s">
        <v>41</v>
      </c>
      <c r="B52" s="15"/>
      <c r="C52" s="15"/>
      <c r="D52" s="31" t="s">
        <v>97</v>
      </c>
      <c r="E52" s="22">
        <v>2860912</v>
      </c>
    </row>
    <row r="53" spans="1:5" ht="12.75">
      <c r="A53" s="14" t="s">
        <v>42</v>
      </c>
      <c r="B53" s="15"/>
      <c r="C53" s="15"/>
      <c r="D53" s="31" t="s">
        <v>98</v>
      </c>
      <c r="E53" s="22">
        <v>783</v>
      </c>
    </row>
    <row r="54" spans="1:5" ht="12.75">
      <c r="A54" s="14" t="s">
        <v>46</v>
      </c>
      <c r="B54" s="15"/>
      <c r="C54" s="15"/>
      <c r="D54" s="31" t="s">
        <v>99</v>
      </c>
      <c r="E54" s="22">
        <v>15</v>
      </c>
    </row>
    <row r="55" spans="1:5" ht="16.5" customHeight="1">
      <c r="A55" s="14" t="s">
        <v>43</v>
      </c>
      <c r="B55" s="15"/>
      <c r="C55" s="15"/>
      <c r="D55" s="31" t="s">
        <v>100</v>
      </c>
      <c r="E55" s="22">
        <v>80000</v>
      </c>
    </row>
    <row r="56" spans="1:5" ht="16.5" customHeight="1">
      <c r="A56" s="14" t="s">
        <v>50</v>
      </c>
      <c r="B56" s="15"/>
      <c r="C56" s="15"/>
      <c r="D56" s="31" t="s">
        <v>104</v>
      </c>
      <c r="E56" s="22">
        <v>90000</v>
      </c>
    </row>
    <row r="57" spans="1:5" ht="12.75">
      <c r="A57" s="14" t="s">
        <v>30</v>
      </c>
      <c r="B57" s="15"/>
      <c r="C57" s="15"/>
      <c r="D57" s="31" t="s">
        <v>83</v>
      </c>
      <c r="E57" s="22">
        <v>100</v>
      </c>
    </row>
    <row r="58" spans="1:5" ht="23.25" customHeight="1">
      <c r="A58" s="14" t="s">
        <v>71</v>
      </c>
      <c r="B58" s="15"/>
      <c r="C58" s="15"/>
      <c r="D58" s="31" t="s">
        <v>88</v>
      </c>
      <c r="E58" s="22">
        <v>6721</v>
      </c>
    </row>
    <row r="59" spans="1:5" ht="57" customHeight="1">
      <c r="A59" s="17" t="s">
        <v>39</v>
      </c>
      <c r="B59" s="18"/>
      <c r="C59" s="18">
        <v>75616</v>
      </c>
      <c r="D59" s="12"/>
      <c r="E59" s="23">
        <f>SUM(E60:E69)</f>
        <v>1812628</v>
      </c>
    </row>
    <row r="60" spans="1:5" ht="12.75">
      <c r="A60" s="14" t="s">
        <v>41</v>
      </c>
      <c r="B60" s="15"/>
      <c r="C60" s="15"/>
      <c r="D60" s="31" t="s">
        <v>97</v>
      </c>
      <c r="E60" s="22">
        <v>1275000</v>
      </c>
    </row>
    <row r="61" spans="1:5" ht="12.75">
      <c r="A61" s="14" t="s">
        <v>42</v>
      </c>
      <c r="B61" s="15"/>
      <c r="C61" s="15"/>
      <c r="D61" s="31" t="s">
        <v>98</v>
      </c>
      <c r="E61" s="22">
        <v>44000</v>
      </c>
    </row>
    <row r="62" spans="1:5" ht="12.75">
      <c r="A62" s="14" t="s">
        <v>46</v>
      </c>
      <c r="B62" s="15"/>
      <c r="C62" s="15"/>
      <c r="D62" s="31" t="s">
        <v>99</v>
      </c>
      <c r="E62" s="22">
        <v>400</v>
      </c>
    </row>
    <row r="63" spans="1:5" ht="16.5" customHeight="1">
      <c r="A63" s="14" t="s">
        <v>43</v>
      </c>
      <c r="B63" s="15"/>
      <c r="C63" s="15"/>
      <c r="D63" s="31" t="s">
        <v>100</v>
      </c>
      <c r="E63" s="22">
        <v>260000</v>
      </c>
    </row>
    <row r="64" spans="1:5" ht="16.5" customHeight="1">
      <c r="A64" s="14" t="s">
        <v>47</v>
      </c>
      <c r="B64" s="15"/>
      <c r="C64" s="15"/>
      <c r="D64" s="31" t="s">
        <v>101</v>
      </c>
      <c r="E64" s="22">
        <v>50000</v>
      </c>
    </row>
    <row r="65" spans="1:5" s="4" customFormat="1" ht="12.75">
      <c r="A65" s="14" t="s">
        <v>48</v>
      </c>
      <c r="B65" s="15"/>
      <c r="C65" s="15"/>
      <c r="D65" s="31" t="s">
        <v>102</v>
      </c>
      <c r="E65" s="22">
        <v>8000</v>
      </c>
    </row>
    <row r="66" spans="1:5" ht="12.75">
      <c r="A66" s="14" t="s">
        <v>49</v>
      </c>
      <c r="B66" s="15"/>
      <c r="C66" s="15"/>
      <c r="D66" s="31" t="s">
        <v>103</v>
      </c>
      <c r="E66" s="22">
        <v>70000</v>
      </c>
    </row>
    <row r="67" spans="1:5" ht="17.25" customHeight="1">
      <c r="A67" s="14" t="s">
        <v>50</v>
      </c>
      <c r="B67" s="15"/>
      <c r="C67" s="15"/>
      <c r="D67" s="31" t="s">
        <v>104</v>
      </c>
      <c r="E67" s="22">
        <v>80000</v>
      </c>
    </row>
    <row r="68" spans="1:5" ht="12.75">
      <c r="A68" s="14" t="s">
        <v>30</v>
      </c>
      <c r="B68" s="15"/>
      <c r="C68" s="15"/>
      <c r="D68" s="31" t="s">
        <v>83</v>
      </c>
      <c r="E68" s="22">
        <v>3000</v>
      </c>
    </row>
    <row r="69" spans="1:5" ht="25.5" customHeight="1">
      <c r="A69" s="14" t="s">
        <v>71</v>
      </c>
      <c r="B69" s="15"/>
      <c r="C69" s="15"/>
      <c r="D69" s="31" t="s">
        <v>88</v>
      </c>
      <c r="E69" s="22">
        <v>22228</v>
      </c>
    </row>
    <row r="70" spans="1:5" ht="25.5" customHeight="1">
      <c r="A70" s="17" t="s">
        <v>40</v>
      </c>
      <c r="B70" s="18"/>
      <c r="C70" s="18">
        <v>75618</v>
      </c>
      <c r="D70" s="12"/>
      <c r="E70" s="23">
        <f>SUM(E71:E73)</f>
        <v>628511</v>
      </c>
    </row>
    <row r="71" spans="1:5" ht="12.75">
      <c r="A71" s="14" t="s">
        <v>51</v>
      </c>
      <c r="B71" s="15"/>
      <c r="C71" s="15"/>
      <c r="D71" s="31" t="s">
        <v>105</v>
      </c>
      <c r="E71" s="22">
        <v>380000</v>
      </c>
    </row>
    <row r="72" spans="1:5" ht="26.25" customHeight="1">
      <c r="A72" s="14" t="s">
        <v>57</v>
      </c>
      <c r="B72" s="15"/>
      <c r="C72" s="15"/>
      <c r="D72" s="31" t="s">
        <v>106</v>
      </c>
      <c r="E72" s="22">
        <v>228511</v>
      </c>
    </row>
    <row r="73" spans="1:5" ht="36.75" customHeight="1">
      <c r="A73" s="14" t="s">
        <v>128</v>
      </c>
      <c r="B73" s="15"/>
      <c r="C73" s="15"/>
      <c r="D73" s="31" t="s">
        <v>127</v>
      </c>
      <c r="E73" s="22">
        <v>20000</v>
      </c>
    </row>
    <row r="74" spans="1:5" ht="37.5" customHeight="1">
      <c r="A74" s="17" t="s">
        <v>38</v>
      </c>
      <c r="B74" s="18"/>
      <c r="C74" s="18">
        <v>75621</v>
      </c>
      <c r="D74" s="12"/>
      <c r="E74" s="23">
        <f>SUM(E75:E76)</f>
        <v>6370000</v>
      </c>
    </row>
    <row r="75" spans="1:5" ht="22.5">
      <c r="A75" s="14" t="s">
        <v>44</v>
      </c>
      <c r="B75" s="15"/>
      <c r="C75" s="15"/>
      <c r="D75" s="31" t="s">
        <v>107</v>
      </c>
      <c r="E75" s="22">
        <v>6000000</v>
      </c>
    </row>
    <row r="76" spans="1:5" ht="15.75" customHeight="1">
      <c r="A76" s="14" t="s">
        <v>45</v>
      </c>
      <c r="B76" s="15"/>
      <c r="C76" s="15"/>
      <c r="D76" s="31" t="s">
        <v>108</v>
      </c>
      <c r="E76" s="22">
        <v>370000</v>
      </c>
    </row>
    <row r="77" spans="1:5" ht="12.75">
      <c r="A77" s="43" t="s">
        <v>14</v>
      </c>
      <c r="B77" s="44">
        <v>758</v>
      </c>
      <c r="C77" s="44"/>
      <c r="D77" s="45"/>
      <c r="E77" s="46">
        <f>SUM(E78+E80+E82)</f>
        <v>6934330</v>
      </c>
    </row>
    <row r="78" spans="1:5" ht="25.5" customHeight="1">
      <c r="A78" s="17" t="s">
        <v>52</v>
      </c>
      <c r="B78" s="18"/>
      <c r="C78" s="18">
        <v>75801</v>
      </c>
      <c r="D78" s="12"/>
      <c r="E78" s="23">
        <f>SUM(E79)</f>
        <v>6084088</v>
      </c>
    </row>
    <row r="79" spans="1:5" ht="17.25" customHeight="1">
      <c r="A79" s="14" t="s">
        <v>54</v>
      </c>
      <c r="B79" s="15"/>
      <c r="C79" s="15"/>
      <c r="D79" s="31">
        <v>2920</v>
      </c>
      <c r="E79" s="22">
        <v>6084088</v>
      </c>
    </row>
    <row r="80" spans="1:5" ht="22.5" customHeight="1">
      <c r="A80" s="17" t="s">
        <v>114</v>
      </c>
      <c r="B80" s="18"/>
      <c r="C80" s="18">
        <v>75807</v>
      </c>
      <c r="D80" s="12"/>
      <c r="E80" s="23">
        <f>SUM(E81)</f>
        <v>72171</v>
      </c>
    </row>
    <row r="81" spans="1:5" ht="18" customHeight="1">
      <c r="A81" s="14" t="s">
        <v>54</v>
      </c>
      <c r="B81" s="15"/>
      <c r="C81" s="15"/>
      <c r="D81" s="31">
        <v>2920</v>
      </c>
      <c r="E81" s="22">
        <v>72171</v>
      </c>
    </row>
    <row r="82" spans="1:5" ht="26.25" customHeight="1">
      <c r="A82" s="17" t="s">
        <v>80</v>
      </c>
      <c r="B82" s="18"/>
      <c r="C82" s="18">
        <v>75831</v>
      </c>
      <c r="D82" s="12"/>
      <c r="E82" s="23">
        <f>SUM(E83)</f>
        <v>778071</v>
      </c>
    </row>
    <row r="83" spans="1:5" ht="16.5" customHeight="1">
      <c r="A83" s="14" t="s">
        <v>54</v>
      </c>
      <c r="B83" s="15"/>
      <c r="C83" s="15"/>
      <c r="D83" s="31">
        <v>2920</v>
      </c>
      <c r="E83" s="22">
        <v>778071</v>
      </c>
    </row>
    <row r="84" spans="1:5" ht="12.75">
      <c r="A84" s="43" t="s">
        <v>16</v>
      </c>
      <c r="B84" s="44">
        <v>801</v>
      </c>
      <c r="C84" s="44"/>
      <c r="D84" s="45"/>
      <c r="E84" s="47">
        <f>SUM(E85+E91+E95+E99+E101)</f>
        <v>419990</v>
      </c>
    </row>
    <row r="85" spans="1:5" ht="12.75">
      <c r="A85" s="17" t="s">
        <v>17</v>
      </c>
      <c r="B85" s="18"/>
      <c r="C85" s="18">
        <v>80101</v>
      </c>
      <c r="D85" s="12"/>
      <c r="E85" s="23">
        <f>SUM(E86:E90)</f>
        <v>69540</v>
      </c>
    </row>
    <row r="86" spans="1:5" ht="69.75" customHeight="1">
      <c r="A86" s="14" t="s">
        <v>55</v>
      </c>
      <c r="B86" s="15"/>
      <c r="C86" s="15"/>
      <c r="D86" s="31" t="s">
        <v>86</v>
      </c>
      <c r="E86" s="22">
        <v>65000</v>
      </c>
    </row>
    <row r="87" spans="1:5" ht="12.75">
      <c r="A87" s="14" t="s">
        <v>31</v>
      </c>
      <c r="B87" s="15"/>
      <c r="C87" s="15"/>
      <c r="D87" s="31" t="s">
        <v>84</v>
      </c>
      <c r="E87" s="22">
        <v>1500</v>
      </c>
    </row>
    <row r="88" spans="1:5" ht="12.75">
      <c r="A88" s="14" t="s">
        <v>11</v>
      </c>
      <c r="B88" s="15"/>
      <c r="C88" s="15"/>
      <c r="D88" s="31" t="s">
        <v>89</v>
      </c>
      <c r="E88" s="22">
        <v>2000</v>
      </c>
    </row>
    <row r="89" spans="1:5" ht="22.5" customHeight="1">
      <c r="A89" s="14" t="s">
        <v>58</v>
      </c>
      <c r="B89" s="15"/>
      <c r="C89" s="15"/>
      <c r="D89" s="31" t="s">
        <v>95</v>
      </c>
      <c r="E89" s="22">
        <v>1000</v>
      </c>
    </row>
    <row r="90" spans="1:5" ht="17.25" customHeight="1">
      <c r="A90" s="14" t="s">
        <v>60</v>
      </c>
      <c r="B90" s="15"/>
      <c r="C90" s="15"/>
      <c r="D90" s="31" t="s">
        <v>93</v>
      </c>
      <c r="E90" s="22">
        <v>40</v>
      </c>
    </row>
    <row r="91" spans="1:5" s="4" customFormat="1" ht="12.75">
      <c r="A91" s="17" t="s">
        <v>23</v>
      </c>
      <c r="B91" s="18"/>
      <c r="C91" s="18">
        <v>80104</v>
      </c>
      <c r="D91" s="12"/>
      <c r="E91" s="23">
        <f>SUM(E92:E94)</f>
        <v>334000</v>
      </c>
    </row>
    <row r="92" spans="1:5" s="4" customFormat="1" ht="71.25" customHeight="1">
      <c r="A92" s="14" t="s">
        <v>32</v>
      </c>
      <c r="B92" s="15"/>
      <c r="C92" s="15"/>
      <c r="D92" s="31" t="s">
        <v>86</v>
      </c>
      <c r="E92" s="22">
        <v>6000</v>
      </c>
    </row>
    <row r="93" spans="1:5" s="4" customFormat="1" ht="12.75">
      <c r="A93" s="14" t="s">
        <v>31</v>
      </c>
      <c r="B93" s="15"/>
      <c r="C93" s="15"/>
      <c r="D93" s="31" t="s">
        <v>84</v>
      </c>
      <c r="E93" s="22">
        <v>328000</v>
      </c>
    </row>
    <row r="94" spans="1:5" s="4" customFormat="1" ht="12.75">
      <c r="A94" s="14" t="s">
        <v>11</v>
      </c>
      <c r="B94" s="15"/>
      <c r="C94" s="15"/>
      <c r="D94" s="31" t="s">
        <v>89</v>
      </c>
      <c r="E94" s="22">
        <v>0</v>
      </c>
    </row>
    <row r="95" spans="1:5" ht="12.75">
      <c r="A95" s="17" t="s">
        <v>18</v>
      </c>
      <c r="B95" s="18"/>
      <c r="C95" s="18">
        <v>80110</v>
      </c>
      <c r="D95" s="12"/>
      <c r="E95" s="23">
        <f>SUM(E96:E98)</f>
        <v>8800</v>
      </c>
    </row>
    <row r="96" spans="1:5" ht="69.75" customHeight="1">
      <c r="A96" s="14" t="s">
        <v>55</v>
      </c>
      <c r="B96" s="15"/>
      <c r="C96" s="15"/>
      <c r="D96" s="31" t="s">
        <v>86</v>
      </c>
      <c r="E96" s="22">
        <v>8000</v>
      </c>
    </row>
    <row r="97" spans="1:5" ht="12.75">
      <c r="A97" s="14" t="s">
        <v>11</v>
      </c>
      <c r="B97" s="15"/>
      <c r="C97" s="15"/>
      <c r="D97" s="31" t="s">
        <v>89</v>
      </c>
      <c r="E97" s="22">
        <v>600</v>
      </c>
    </row>
    <row r="98" spans="1:5" ht="16.5" customHeight="1">
      <c r="A98" s="14" t="s">
        <v>60</v>
      </c>
      <c r="B98" s="15"/>
      <c r="C98" s="15"/>
      <c r="D98" s="31" t="s">
        <v>93</v>
      </c>
      <c r="E98" s="22">
        <v>200</v>
      </c>
    </row>
    <row r="99" spans="1:5" ht="16.5" customHeight="1">
      <c r="A99" s="17" t="s">
        <v>130</v>
      </c>
      <c r="B99" s="18"/>
      <c r="C99" s="18">
        <v>80113</v>
      </c>
      <c r="D99" s="12"/>
      <c r="E99" s="23">
        <f>SUM(E100)</f>
        <v>6000</v>
      </c>
    </row>
    <row r="100" spans="1:5" ht="12.75">
      <c r="A100" s="14" t="s">
        <v>31</v>
      </c>
      <c r="B100" s="24"/>
      <c r="C100" s="15"/>
      <c r="D100" s="31" t="s">
        <v>84</v>
      </c>
      <c r="E100" s="22">
        <v>6000</v>
      </c>
    </row>
    <row r="101" spans="1:5" s="37" customFormat="1" ht="12.75">
      <c r="A101" s="33" t="s">
        <v>5</v>
      </c>
      <c r="B101" s="71"/>
      <c r="C101" s="34">
        <v>80195</v>
      </c>
      <c r="D101" s="35"/>
      <c r="E101" s="36">
        <f>SUM(E102)</f>
        <v>1650</v>
      </c>
    </row>
    <row r="102" spans="1:5" ht="29.25" customHeight="1">
      <c r="A102" s="14" t="s">
        <v>58</v>
      </c>
      <c r="B102" s="24"/>
      <c r="C102" s="15"/>
      <c r="D102" s="31" t="s">
        <v>95</v>
      </c>
      <c r="E102" s="22">
        <v>1650</v>
      </c>
    </row>
    <row r="103" spans="1:5" ht="12.75">
      <c r="A103" s="43" t="s">
        <v>182</v>
      </c>
      <c r="B103" s="44">
        <v>851</v>
      </c>
      <c r="C103" s="44"/>
      <c r="D103" s="45"/>
      <c r="E103" s="46">
        <f>SUM(E104)</f>
        <v>100</v>
      </c>
    </row>
    <row r="104" spans="1:5" ht="12.75">
      <c r="A104" s="14" t="s">
        <v>5</v>
      </c>
      <c r="B104" s="15"/>
      <c r="C104" s="15">
        <v>85195</v>
      </c>
      <c r="D104" s="31"/>
      <c r="E104" s="22">
        <f>SUM(E105)</f>
        <v>100</v>
      </c>
    </row>
    <row r="105" spans="1:5" ht="60.75" customHeight="1">
      <c r="A105" s="14" t="s">
        <v>59</v>
      </c>
      <c r="B105" s="15"/>
      <c r="C105" s="15"/>
      <c r="D105" s="31" t="s">
        <v>91</v>
      </c>
      <c r="E105" s="22">
        <v>100</v>
      </c>
    </row>
    <row r="106" spans="1:5" ht="12.75">
      <c r="A106" s="43" t="s">
        <v>75</v>
      </c>
      <c r="B106" s="44">
        <v>852</v>
      </c>
      <c r="C106" s="44"/>
      <c r="D106" s="45"/>
      <c r="E106" s="47">
        <f>SUM(E109+E112+E114+E116+E119+E121+E123+E107)</f>
        <v>6595508</v>
      </c>
    </row>
    <row r="107" spans="1:5" s="52" customFormat="1" ht="12.75">
      <c r="A107" s="48" t="s">
        <v>189</v>
      </c>
      <c r="B107" s="49"/>
      <c r="C107" s="49">
        <v>85202</v>
      </c>
      <c r="D107" s="50"/>
      <c r="E107" s="51">
        <f>SUM(E108)</f>
        <v>9128</v>
      </c>
    </row>
    <row r="108" spans="1:5" s="57" customFormat="1" ht="12.75">
      <c r="A108" s="53" t="s">
        <v>30</v>
      </c>
      <c r="B108" s="54"/>
      <c r="C108" s="54"/>
      <c r="D108" s="55" t="s">
        <v>83</v>
      </c>
      <c r="E108" s="56">
        <v>9128</v>
      </c>
    </row>
    <row r="109" spans="1:5" ht="12.75">
      <c r="A109" s="17" t="s">
        <v>19</v>
      </c>
      <c r="B109" s="18"/>
      <c r="C109" s="18">
        <v>85203</v>
      </c>
      <c r="D109" s="12"/>
      <c r="E109" s="23">
        <f>SUM(E110:E111)</f>
        <v>403500</v>
      </c>
    </row>
    <row r="110" spans="1:5" ht="55.5" customHeight="1">
      <c r="A110" s="14" t="s">
        <v>59</v>
      </c>
      <c r="B110" s="15"/>
      <c r="C110" s="15"/>
      <c r="D110" s="31">
        <v>2010</v>
      </c>
      <c r="E110" s="22">
        <v>403200</v>
      </c>
    </row>
    <row r="111" spans="1:5" ht="38.25" customHeight="1">
      <c r="A111" s="14" t="s">
        <v>74</v>
      </c>
      <c r="B111" s="15"/>
      <c r="C111" s="15"/>
      <c r="D111" s="31" t="s">
        <v>131</v>
      </c>
      <c r="E111" s="22">
        <v>300</v>
      </c>
    </row>
    <row r="112" spans="1:5" ht="48" customHeight="1">
      <c r="A112" s="17" t="s">
        <v>133</v>
      </c>
      <c r="B112" s="18"/>
      <c r="C112" s="18">
        <v>85212</v>
      </c>
      <c r="D112" s="12"/>
      <c r="E112" s="23">
        <f>SUM(E113)</f>
        <v>4919000</v>
      </c>
    </row>
    <row r="113" spans="1:5" ht="61.5" customHeight="1">
      <c r="A113" s="14" t="s">
        <v>59</v>
      </c>
      <c r="B113" s="15"/>
      <c r="C113" s="15"/>
      <c r="D113" s="31" t="s">
        <v>91</v>
      </c>
      <c r="E113" s="22">
        <v>4919000</v>
      </c>
    </row>
    <row r="114" spans="1:5" ht="57" customHeight="1">
      <c r="A114" s="17" t="s">
        <v>135</v>
      </c>
      <c r="B114" s="18"/>
      <c r="C114" s="18">
        <v>85213</v>
      </c>
      <c r="D114" s="12"/>
      <c r="E114" s="23">
        <f>SUM(E115)</f>
        <v>32400</v>
      </c>
    </row>
    <row r="115" spans="1:5" ht="59.25" customHeight="1">
      <c r="A115" s="14" t="s">
        <v>59</v>
      </c>
      <c r="B115" s="15"/>
      <c r="C115" s="15"/>
      <c r="D115" s="31">
        <v>2010</v>
      </c>
      <c r="E115" s="22">
        <v>32400</v>
      </c>
    </row>
    <row r="116" spans="1:5" ht="25.5" customHeight="1">
      <c r="A116" s="17" t="s">
        <v>76</v>
      </c>
      <c r="B116" s="18"/>
      <c r="C116" s="18">
        <v>85214</v>
      </c>
      <c r="D116" s="12"/>
      <c r="E116" s="23">
        <f>SUM(E117:E118)</f>
        <v>905300</v>
      </c>
    </row>
    <row r="117" spans="1:5" ht="60" customHeight="1">
      <c r="A117" s="14" t="s">
        <v>59</v>
      </c>
      <c r="B117" s="15"/>
      <c r="C117" s="15"/>
      <c r="D117" s="31">
        <v>2010</v>
      </c>
      <c r="E117" s="22">
        <v>372300</v>
      </c>
    </row>
    <row r="118" spans="1:5" ht="33.75" customHeight="1">
      <c r="A118" s="14" t="s">
        <v>56</v>
      </c>
      <c r="B118" s="15"/>
      <c r="C118" s="15"/>
      <c r="D118" s="31" t="s">
        <v>110</v>
      </c>
      <c r="E118" s="22">
        <v>533000</v>
      </c>
    </row>
    <row r="119" spans="1:5" ht="18" customHeight="1">
      <c r="A119" s="17" t="s">
        <v>20</v>
      </c>
      <c r="B119" s="18"/>
      <c r="C119" s="18">
        <v>85219</v>
      </c>
      <c r="D119" s="12"/>
      <c r="E119" s="23">
        <f>SUM(E120:E120)</f>
        <v>141300</v>
      </c>
    </row>
    <row r="120" spans="1:5" ht="33" customHeight="1">
      <c r="A120" s="14" t="s">
        <v>56</v>
      </c>
      <c r="B120" s="15"/>
      <c r="C120" s="15"/>
      <c r="D120" s="31" t="s">
        <v>110</v>
      </c>
      <c r="E120" s="22">
        <v>141300</v>
      </c>
    </row>
    <row r="121" spans="1:5" ht="26.25" customHeight="1">
      <c r="A121" s="17" t="s">
        <v>21</v>
      </c>
      <c r="B121" s="18"/>
      <c r="C121" s="18">
        <v>85228</v>
      </c>
      <c r="D121" s="12"/>
      <c r="E121" s="23">
        <f>SUM(E122)</f>
        <v>22000</v>
      </c>
    </row>
    <row r="122" spans="1:5" ht="12.75">
      <c r="A122" s="14" t="s">
        <v>31</v>
      </c>
      <c r="B122" s="15"/>
      <c r="C122" s="15"/>
      <c r="D122" s="31" t="s">
        <v>84</v>
      </c>
      <c r="E122" s="22">
        <v>22000</v>
      </c>
    </row>
    <row r="123" spans="1:5" ht="12.75">
      <c r="A123" s="17" t="s">
        <v>5</v>
      </c>
      <c r="B123" s="18"/>
      <c r="C123" s="18">
        <v>85295</v>
      </c>
      <c r="D123" s="12"/>
      <c r="E123" s="23">
        <f>SUM(E124:E126)</f>
        <v>162880</v>
      </c>
    </row>
    <row r="124" spans="1:5" s="42" customFormat="1" ht="12.75">
      <c r="A124" s="38" t="s">
        <v>31</v>
      </c>
      <c r="B124" s="39"/>
      <c r="C124" s="39"/>
      <c r="D124" s="40" t="s">
        <v>84</v>
      </c>
      <c r="E124" s="41">
        <v>500</v>
      </c>
    </row>
    <row r="125" spans="1:5" s="42" customFormat="1" ht="15.75" customHeight="1">
      <c r="A125" s="38" t="s">
        <v>60</v>
      </c>
      <c r="B125" s="39"/>
      <c r="C125" s="39"/>
      <c r="D125" s="40" t="s">
        <v>93</v>
      </c>
      <c r="E125" s="41">
        <v>38880</v>
      </c>
    </row>
    <row r="126" spans="1:5" ht="36" customHeight="1">
      <c r="A126" s="14" t="s">
        <v>56</v>
      </c>
      <c r="B126" s="15"/>
      <c r="C126" s="15"/>
      <c r="D126" s="31" t="s">
        <v>110</v>
      </c>
      <c r="E126" s="22">
        <v>123500</v>
      </c>
    </row>
    <row r="127" spans="1:5" ht="22.5">
      <c r="A127" s="43" t="s">
        <v>22</v>
      </c>
      <c r="B127" s="44">
        <v>854</v>
      </c>
      <c r="C127" s="44"/>
      <c r="D127" s="45"/>
      <c r="E127" s="47">
        <f>SUM(E128)</f>
        <v>377100</v>
      </c>
    </row>
    <row r="128" spans="1:5" ht="12.75">
      <c r="A128" s="17" t="s">
        <v>155</v>
      </c>
      <c r="B128" s="18"/>
      <c r="C128" s="18">
        <v>85401</v>
      </c>
      <c r="D128" s="12"/>
      <c r="E128" s="23">
        <f>SUM(E129:E131)</f>
        <v>377100</v>
      </c>
    </row>
    <row r="129" spans="1:5" s="42" customFormat="1" ht="67.5" customHeight="1">
      <c r="A129" s="38" t="s">
        <v>184</v>
      </c>
      <c r="B129" s="39"/>
      <c r="C129" s="39"/>
      <c r="D129" s="40" t="s">
        <v>86</v>
      </c>
      <c r="E129" s="41">
        <v>100</v>
      </c>
    </row>
    <row r="130" spans="1:5" ht="12.75">
      <c r="A130" s="14" t="s">
        <v>31</v>
      </c>
      <c r="B130" s="15"/>
      <c r="C130" s="15"/>
      <c r="D130" s="31" t="s">
        <v>84</v>
      </c>
      <c r="E130" s="22">
        <v>372000</v>
      </c>
    </row>
    <row r="131" spans="1:5" ht="24" customHeight="1">
      <c r="A131" s="14" t="s">
        <v>58</v>
      </c>
      <c r="B131" s="15"/>
      <c r="C131" s="15"/>
      <c r="D131" s="31" t="s">
        <v>95</v>
      </c>
      <c r="E131" s="22">
        <v>5000</v>
      </c>
    </row>
    <row r="132" spans="1:5" ht="28.5" customHeight="1">
      <c r="A132" s="43" t="s">
        <v>24</v>
      </c>
      <c r="B132" s="44">
        <v>900</v>
      </c>
      <c r="C132" s="44"/>
      <c r="D132" s="45"/>
      <c r="E132" s="47">
        <f>SUM(E133+E138+E140)</f>
        <v>5509789</v>
      </c>
    </row>
    <row r="133" spans="1:5" ht="22.5">
      <c r="A133" s="17" t="s">
        <v>144</v>
      </c>
      <c r="B133" s="18"/>
      <c r="C133" s="18">
        <v>90001</v>
      </c>
      <c r="D133" s="12"/>
      <c r="E133" s="23">
        <f>SUM(E134:E137)</f>
        <v>4823103</v>
      </c>
    </row>
    <row r="134" spans="1:5" s="42" customFormat="1" ht="58.5" customHeight="1">
      <c r="A134" s="38" t="s">
        <v>183</v>
      </c>
      <c r="B134" s="39"/>
      <c r="C134" s="39"/>
      <c r="D134" s="40" t="s">
        <v>153</v>
      </c>
      <c r="E134" s="41">
        <v>150000</v>
      </c>
    </row>
    <row r="135" spans="1:5" s="42" customFormat="1" ht="37.5" customHeight="1">
      <c r="A135" s="38" t="s">
        <v>180</v>
      </c>
      <c r="B135" s="39"/>
      <c r="C135" s="39"/>
      <c r="D135" s="40" t="s">
        <v>190</v>
      </c>
      <c r="E135" s="41">
        <v>77000</v>
      </c>
    </row>
    <row r="136" spans="1:5" s="4" customFormat="1" ht="35.25" customHeight="1">
      <c r="A136" s="14" t="s">
        <v>191</v>
      </c>
      <c r="B136" s="15"/>
      <c r="C136" s="15"/>
      <c r="D136" s="31" t="s">
        <v>143</v>
      </c>
      <c r="E136" s="22">
        <v>4009160</v>
      </c>
    </row>
    <row r="137" spans="1:5" s="4" customFormat="1" ht="48" customHeight="1">
      <c r="A137" s="14" t="s">
        <v>192</v>
      </c>
      <c r="B137" s="15"/>
      <c r="C137" s="15"/>
      <c r="D137" s="31" t="s">
        <v>179</v>
      </c>
      <c r="E137" s="22">
        <v>586943</v>
      </c>
    </row>
    <row r="138" spans="1:5" ht="33.75" customHeight="1">
      <c r="A138" s="17" t="s">
        <v>78</v>
      </c>
      <c r="B138" s="18"/>
      <c r="C138" s="18">
        <v>90020</v>
      </c>
      <c r="D138" s="12"/>
      <c r="E138" s="20">
        <f>SUM(E139)</f>
        <v>10000</v>
      </c>
    </row>
    <row r="139" spans="1:5" ht="16.5" customHeight="1">
      <c r="A139" s="14" t="s">
        <v>79</v>
      </c>
      <c r="B139" s="15"/>
      <c r="C139" s="15"/>
      <c r="D139" s="31" t="s">
        <v>111</v>
      </c>
      <c r="E139" s="22">
        <v>10000</v>
      </c>
    </row>
    <row r="140" spans="1:5" ht="12.75">
      <c r="A140" s="17" t="s">
        <v>5</v>
      </c>
      <c r="B140" s="18"/>
      <c r="C140" s="18">
        <v>90095</v>
      </c>
      <c r="D140" s="12"/>
      <c r="E140" s="23">
        <f>SUM(E141:E144)</f>
        <v>676686</v>
      </c>
    </row>
    <row r="141" spans="1:5" ht="12.75">
      <c r="A141" s="14" t="s">
        <v>31</v>
      </c>
      <c r="B141" s="15"/>
      <c r="C141" s="15"/>
      <c r="D141" s="31" t="s">
        <v>84</v>
      </c>
      <c r="E141" s="22">
        <v>5000</v>
      </c>
    </row>
    <row r="142" spans="1:5" ht="15" customHeight="1">
      <c r="A142" s="14" t="s">
        <v>60</v>
      </c>
      <c r="B142" s="15"/>
      <c r="C142" s="15"/>
      <c r="D142" s="31" t="s">
        <v>93</v>
      </c>
      <c r="E142" s="22">
        <v>331686</v>
      </c>
    </row>
    <row r="143" spans="1:5" ht="34.5" customHeight="1">
      <c r="A143" s="14" t="s">
        <v>191</v>
      </c>
      <c r="B143" s="15"/>
      <c r="C143" s="15"/>
      <c r="D143" s="31" t="s">
        <v>143</v>
      </c>
      <c r="E143" s="22">
        <v>300000</v>
      </c>
    </row>
    <row r="144" spans="1:5" ht="45" customHeight="1">
      <c r="A144" s="14" t="s">
        <v>192</v>
      </c>
      <c r="B144" s="15"/>
      <c r="C144" s="15"/>
      <c r="D144" s="31" t="s">
        <v>179</v>
      </c>
      <c r="E144" s="22">
        <v>40000</v>
      </c>
    </row>
    <row r="145" spans="1:5" ht="21" customHeight="1">
      <c r="A145" s="43" t="s">
        <v>26</v>
      </c>
      <c r="B145" s="44">
        <v>921</v>
      </c>
      <c r="C145" s="44"/>
      <c r="D145" s="45"/>
      <c r="E145" s="46">
        <f>E146+E148</f>
        <v>31000</v>
      </c>
    </row>
    <row r="146" spans="1:5" ht="12.75">
      <c r="A146" s="17" t="s">
        <v>63</v>
      </c>
      <c r="B146" s="18"/>
      <c r="C146" s="18">
        <v>92116</v>
      </c>
      <c r="D146" s="12"/>
      <c r="E146" s="20">
        <f>SUM(E147:E147)</f>
        <v>30000</v>
      </c>
    </row>
    <row r="147" spans="1:5" ht="36.75" customHeight="1">
      <c r="A147" s="14" t="s">
        <v>64</v>
      </c>
      <c r="B147" s="15"/>
      <c r="C147" s="15"/>
      <c r="D147" s="31" t="s">
        <v>113</v>
      </c>
      <c r="E147" s="22">
        <v>30000</v>
      </c>
    </row>
    <row r="148" spans="1:5" ht="12.75">
      <c r="A148" s="17" t="s">
        <v>27</v>
      </c>
      <c r="B148" s="18"/>
      <c r="C148" s="18">
        <v>92118</v>
      </c>
      <c r="D148" s="12"/>
      <c r="E148" s="20">
        <f>SUM(E149:E149)</f>
        <v>1000</v>
      </c>
    </row>
    <row r="149" spans="1:5" ht="13.5" customHeight="1">
      <c r="A149" s="14" t="s">
        <v>31</v>
      </c>
      <c r="B149" s="15"/>
      <c r="C149" s="15"/>
      <c r="D149" s="31" t="s">
        <v>84</v>
      </c>
      <c r="E149" s="22">
        <v>1000</v>
      </c>
    </row>
    <row r="150" spans="1:5" ht="19.5" customHeight="1">
      <c r="A150" s="43" t="s">
        <v>28</v>
      </c>
      <c r="B150" s="44">
        <v>926</v>
      </c>
      <c r="C150" s="44"/>
      <c r="D150" s="45"/>
      <c r="E150" s="47">
        <f>SUM(E151)</f>
        <v>80000</v>
      </c>
    </row>
    <row r="151" spans="1:5" ht="16.5" customHeight="1">
      <c r="A151" s="17" t="s">
        <v>29</v>
      </c>
      <c r="B151" s="18"/>
      <c r="C151" s="18">
        <v>92604</v>
      </c>
      <c r="D151" s="12"/>
      <c r="E151" s="23">
        <f>SUM(E152:E154)</f>
        <v>80000</v>
      </c>
    </row>
    <row r="152" spans="1:5" ht="12.75">
      <c r="A152" s="14" t="s">
        <v>31</v>
      </c>
      <c r="B152" s="15"/>
      <c r="C152" s="15"/>
      <c r="D152" s="31" t="s">
        <v>84</v>
      </c>
      <c r="E152" s="22">
        <v>79500</v>
      </c>
    </row>
    <row r="153" spans="1:5" ht="12.75">
      <c r="A153" s="14" t="s">
        <v>11</v>
      </c>
      <c r="B153" s="15"/>
      <c r="C153" s="15"/>
      <c r="D153" s="31" t="s">
        <v>89</v>
      </c>
      <c r="E153" s="22">
        <v>500</v>
      </c>
    </row>
    <row r="154" spans="1:5" ht="26.25" customHeight="1">
      <c r="A154" s="14" t="s">
        <v>58</v>
      </c>
      <c r="B154" s="15"/>
      <c r="C154" s="15"/>
      <c r="D154" s="31" t="s">
        <v>95</v>
      </c>
      <c r="E154" s="22">
        <v>0</v>
      </c>
    </row>
    <row r="155" spans="1:5" ht="12.75">
      <c r="A155" s="43" t="s">
        <v>61</v>
      </c>
      <c r="B155" s="58"/>
      <c r="C155" s="58"/>
      <c r="D155" s="59"/>
      <c r="E155" s="46">
        <f>E150+E145+E132+E127+E106+E103+E84+E77+E47+E42+E39+E24+E21+E13+E6</f>
        <v>32543082</v>
      </c>
    </row>
    <row r="156" spans="1:5" ht="12.75">
      <c r="A156" s="5"/>
      <c r="B156" s="7"/>
      <c r="C156" s="7"/>
      <c r="D156" s="32"/>
      <c r="E156" s="7"/>
    </row>
    <row r="157" spans="1:5" ht="12.75">
      <c r="A157" s="5"/>
      <c r="B157" s="7"/>
      <c r="C157" s="7" t="s">
        <v>81</v>
      </c>
      <c r="D157" s="32"/>
      <c r="E157" s="7"/>
    </row>
    <row r="158" spans="1:5" ht="12.75">
      <c r="A158" s="5"/>
      <c r="B158" s="7"/>
      <c r="C158" s="7"/>
      <c r="D158" s="32"/>
      <c r="E158" s="7"/>
    </row>
    <row r="159" spans="1:5" ht="12.75">
      <c r="A159" s="5"/>
      <c r="B159" s="7"/>
      <c r="C159" s="65" t="s">
        <v>207</v>
      </c>
      <c r="D159" s="32"/>
      <c r="E159" s="7"/>
    </row>
    <row r="160" spans="1:5" ht="12.75">
      <c r="A160" s="5"/>
      <c r="B160" s="7"/>
      <c r="C160" s="7"/>
      <c r="D160" s="32"/>
      <c r="E160" s="7"/>
    </row>
  </sheetData>
  <mergeCells count="3">
    <mergeCell ref="B1:E1"/>
    <mergeCell ref="A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Szkopanski Andrzej</dc:creator>
  <cp:keywords/>
  <dc:description/>
  <cp:lastModifiedBy>Szkopańska</cp:lastModifiedBy>
  <cp:lastPrinted>2007-03-06T06:55:40Z</cp:lastPrinted>
  <dcterms:created xsi:type="dcterms:W3CDTF">2002-05-17T16:38:42Z</dcterms:created>
  <dcterms:modified xsi:type="dcterms:W3CDTF">2007-04-24T06:47:31Z</dcterms:modified>
  <cp:category/>
  <cp:version/>
  <cp:contentType/>
  <cp:contentStatus/>
</cp:coreProperties>
</file>