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<sst xmlns="http://schemas.openxmlformats.org/spreadsheetml/2006/main" count="108" uniqueCount="62">
  <si>
    <t>Lp.</t>
  </si>
  <si>
    <t>TREŚĆ</t>
  </si>
  <si>
    <t>2004 rok</t>
  </si>
  <si>
    <t>2005 rok</t>
  </si>
  <si>
    <t>2006 rok</t>
  </si>
  <si>
    <t>2007 rok</t>
  </si>
  <si>
    <t>2008 rok</t>
  </si>
  <si>
    <t>2009 rok</t>
  </si>
  <si>
    <t>zaciągnięcie</t>
  </si>
  <si>
    <t>spłata pożyczki</t>
  </si>
  <si>
    <t>stan</t>
  </si>
  <si>
    <t>Kredyt BOŚ we W-ku 140.000,-</t>
  </si>
  <si>
    <t>Kredyt BOŚ we W-ku 230.000,-</t>
  </si>
  <si>
    <t>Kredyt BOŚ we W-ku 125.000,-</t>
  </si>
  <si>
    <t>Kredyt BOŚ we W-ku 130.000,-</t>
  </si>
  <si>
    <t>Kredyt na spłatę wcześniej zaciągnietych zobowiązań i kredytów- Bank Pocztowy 550.000,-</t>
  </si>
  <si>
    <t>spłata kredytu</t>
  </si>
  <si>
    <t>I</t>
  </si>
  <si>
    <t>II</t>
  </si>
  <si>
    <t>III</t>
  </si>
  <si>
    <t>Planowane do udzielenia oraz spłaty poręczeń</t>
  </si>
  <si>
    <t>udzielenie</t>
  </si>
  <si>
    <t>OGÓŁEM ZADŁUŻENIE:(I+II+III)</t>
  </si>
  <si>
    <t>OGÓŁEM PLANOWANE ZADŁUŻENIE- POŻYCZKI:</t>
  </si>
  <si>
    <t>A</t>
  </si>
  <si>
    <t>B</t>
  </si>
  <si>
    <t>Kredyt ze środków FRIK z Banku Gospodarstwa Krajowego w Toruniu- opracowanie projektu i studium wykonalności inwestycji " Rozbudowa Kanalizacji"-124.590</t>
  </si>
  <si>
    <t>SPECYFIKACJA SZCZEGÓŁOWA SPŁATY I ZACIĄGNIĘCIA ZOBOWIĄZAŃ W 2006 ROKU I LATACH NASTĘPNYCH</t>
  </si>
  <si>
    <t>Kredyt komercyjny zaciągnięty w Banku Gospodarstwa Krajowego w Toruniu na pokrycie deficytu budżetowego w 2005 roku</t>
  </si>
  <si>
    <t>Pożyczka z WFOŚ- 160.000,-(budowa cmentarza)</t>
  </si>
  <si>
    <t>Pożyczka z WFOŚ- 3.600.000,-(budowa ZUOK)</t>
  </si>
  <si>
    <t>2010 rok</t>
  </si>
  <si>
    <t>spłata pożyczki/umorzenie</t>
  </si>
  <si>
    <t>Pożyczka z BGK w Toruniu- na prefinansowanie</t>
  </si>
  <si>
    <t>Ogółem planowane spłaty/ umorzenia pożyczek:</t>
  </si>
  <si>
    <t>POŻYCZKI KRÓTKOTERMINOWE- PREFINANSOWANIE</t>
  </si>
  <si>
    <t>KREDYTY    DŁUGOTERMINOWE</t>
  </si>
  <si>
    <t>POŻYCZKI  DŁUGOTERMINOWE</t>
  </si>
  <si>
    <t xml:space="preserve">OGÓŁEM ZADŁUŻENIE- KREDYTY </t>
  </si>
  <si>
    <t>OGÓŁEM SPŁATA KREDYTÓW</t>
  </si>
  <si>
    <t>2011 rok</t>
  </si>
  <si>
    <t>2012 rok</t>
  </si>
  <si>
    <t>2013 rok</t>
  </si>
  <si>
    <t>C</t>
  </si>
  <si>
    <t>OGÓŁEM SPŁATY (A+B+C)</t>
  </si>
  <si>
    <t>2014 rok</t>
  </si>
  <si>
    <t>2015 rok</t>
  </si>
  <si>
    <t>2016 rok</t>
  </si>
  <si>
    <t>2017 rok</t>
  </si>
  <si>
    <t>Przewodniczący Rady Miasta</t>
  </si>
  <si>
    <t>Pożyczka z WFOŚ- 1.530.000,- kanalizacja</t>
  </si>
  <si>
    <t>Załącznik Nr 10 do  Budżetu Miasta Rypina na 2007 rok- strona 1</t>
  </si>
  <si>
    <t>Załącznik Nr 10 do  Budżetu Miasta Rypina na 2007 rok- strona 2</t>
  </si>
  <si>
    <t>Pożyczki planowane do zaciągnięcia</t>
  </si>
  <si>
    <t>Kredyt z BOŚ na budowę drogi dojazdowej do cmentarza w kwocie 200.000</t>
  </si>
  <si>
    <t>Kredyt BOŚ na budowę budynku socjalnego w kwocie 806.000</t>
  </si>
  <si>
    <t>Kredyty planowane do zaciągnięcia w 2007 roku</t>
  </si>
  <si>
    <t>OGÓŁEM SPŁATY KREDYTÓW I POŻYCZEK (BEZ PORĘCZEŃ)</t>
  </si>
  <si>
    <t>SPECYFIKACJA SZCZEGÓŁOWA SPŁATY I ZACIĄGNIĘCIA ZOBOWIĄZAŃ W 2007 ROKU I LATACH NASTĘPNYCH</t>
  </si>
  <si>
    <t>Pożyczka zaciągnięcia w  2007 roku WFOŚ-  203.000zł- Kanalizacja Kościuszki-Rzeźnicza</t>
  </si>
  <si>
    <t>spłata/umorzenie</t>
  </si>
  <si>
    <t>dr   Piotr   Gałkowski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</si>
</sst>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0"/>
    </font>
    <font>
      <b/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5" fontId="1" fillId="0" borderId="1" xfId="15" applyNumberFormat="1" applyFont="1" applyBorder="1" applyAlignment="1">
      <alignment wrapText="1"/>
    </xf>
    <xf numFmtId="165" fontId="1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5" fontId="3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165" fontId="4" fillId="0" borderId="1" xfId="15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165" fontId="6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65" fontId="5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1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165" fontId="6" fillId="2" borderId="1" xfId="15" applyNumberFormat="1" applyFont="1" applyFill="1" applyBorder="1" applyAlignment="1">
      <alignment/>
    </xf>
    <xf numFmtId="165" fontId="1" fillId="2" borderId="1" xfId="15" applyNumberFormat="1" applyFont="1" applyFill="1" applyBorder="1" applyAlignment="1">
      <alignment horizontal="center"/>
    </xf>
    <xf numFmtId="165" fontId="1" fillId="2" borderId="1" xfId="15" applyNumberFormat="1" applyFont="1" applyFill="1" applyBorder="1" applyAlignment="1">
      <alignment wrapText="1"/>
    </xf>
    <xf numFmtId="165" fontId="1" fillId="2" borderId="1" xfId="15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120" zoomScaleNormal="120" workbookViewId="0" topLeftCell="A59">
      <selection activeCell="A74" sqref="A74"/>
    </sheetView>
  </sheetViews>
  <sheetFormatPr defaultColWidth="9.00390625" defaultRowHeight="12.75"/>
  <cols>
    <col min="1" max="1" width="6.625" style="8" customWidth="1"/>
    <col min="2" max="2" width="27.75390625" style="8" customWidth="1"/>
    <col min="3" max="3" width="12.25390625" style="8" customWidth="1"/>
    <col min="4" max="4" width="12.00390625" style="8" customWidth="1"/>
    <col min="5" max="5" width="11.625" style="8" customWidth="1"/>
    <col min="6" max="6" width="11.75390625" style="8" customWidth="1"/>
    <col min="7" max="7" width="11.625" style="8" customWidth="1"/>
    <col min="8" max="8" width="12.75390625" style="8" customWidth="1"/>
    <col min="9" max="9" width="12.25390625" style="8" customWidth="1"/>
    <col min="10" max="10" width="11.125" style="8" customWidth="1"/>
    <col min="11" max="11" width="10.375" style="8" customWidth="1"/>
    <col min="12" max="12" width="10.75390625" style="8" customWidth="1"/>
    <col min="13" max="13" width="10.625" style="8" customWidth="1"/>
    <col min="14" max="14" width="11.125" style="8" customWidth="1"/>
    <col min="15" max="15" width="11.375" style="8" customWidth="1"/>
    <col min="16" max="16" width="11.75390625" style="8" customWidth="1"/>
    <col min="17" max="16384" width="9.125" style="8" customWidth="1"/>
  </cols>
  <sheetData>
    <row r="1" spans="5:15" ht="11.25">
      <c r="E1" s="58" t="s">
        <v>51</v>
      </c>
      <c r="F1" s="58"/>
      <c r="G1" s="58"/>
      <c r="H1" s="58"/>
      <c r="I1" s="58"/>
      <c r="K1" s="59" t="s">
        <v>52</v>
      </c>
      <c r="L1" s="59"/>
      <c r="M1" s="59"/>
      <c r="N1" s="59"/>
      <c r="O1" s="59"/>
    </row>
    <row r="2" spans="5:15" ht="11.25">
      <c r="E2" s="62"/>
      <c r="F2" s="62"/>
      <c r="G2" s="62"/>
      <c r="H2" s="62"/>
      <c r="I2" s="62"/>
      <c r="K2" s="41"/>
      <c r="L2" s="41"/>
      <c r="M2" s="41"/>
      <c r="N2" s="41"/>
      <c r="O2" s="41"/>
    </row>
    <row r="3" spans="1:19" s="5" customFormat="1" ht="11.25">
      <c r="A3" s="3"/>
      <c r="B3" s="47" t="s">
        <v>58</v>
      </c>
      <c r="C3" s="47"/>
      <c r="D3" s="47"/>
      <c r="E3" s="47"/>
      <c r="F3" s="47"/>
      <c r="G3" s="48"/>
      <c r="H3" s="34"/>
      <c r="I3" s="34"/>
      <c r="J3" s="35"/>
      <c r="K3" s="36" t="s">
        <v>27</v>
      </c>
      <c r="L3" s="36"/>
      <c r="M3" s="36"/>
      <c r="N3" s="36"/>
      <c r="O3" s="36"/>
      <c r="P3" s="38"/>
      <c r="Q3" s="37"/>
      <c r="R3" s="37"/>
      <c r="S3" s="37"/>
    </row>
    <row r="4" spans="1:16" s="2" customFormat="1" ht="11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31</v>
      </c>
      <c r="J4" s="1" t="s">
        <v>40</v>
      </c>
      <c r="K4" s="1" t="s">
        <v>41</v>
      </c>
      <c r="L4" s="1" t="s">
        <v>42</v>
      </c>
      <c r="M4" s="1" t="s">
        <v>45</v>
      </c>
      <c r="N4" s="1" t="s">
        <v>46</v>
      </c>
      <c r="O4" s="1" t="s">
        <v>47</v>
      </c>
      <c r="P4" s="1" t="s">
        <v>48</v>
      </c>
    </row>
    <row r="5" spans="1:16" s="2" customFormat="1" ht="12.75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1"/>
      <c r="K5" s="1"/>
      <c r="L5" s="1"/>
      <c r="M5" s="1"/>
      <c r="N5" s="1"/>
      <c r="O5" s="1"/>
      <c r="P5" s="1"/>
    </row>
    <row r="6" spans="1:16" s="5" customFormat="1" ht="22.5">
      <c r="A6" s="3">
        <v>1</v>
      </c>
      <c r="B6" s="9" t="s">
        <v>30</v>
      </c>
      <c r="C6" s="4">
        <f>SUM(C7:C9)</f>
        <v>2250000</v>
      </c>
      <c r="D6" s="4">
        <f aca="true" t="shared" si="0" ref="D6:I6">SUM(D7:D9)</f>
        <v>179999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3"/>
      <c r="K6" s="3"/>
      <c r="L6" s="3"/>
      <c r="M6" s="3"/>
      <c r="N6" s="3"/>
      <c r="O6" s="3"/>
      <c r="P6" s="3"/>
    </row>
    <row r="7" spans="1:16" ht="11.25">
      <c r="A7" s="6"/>
      <c r="B7" s="6" t="s">
        <v>10</v>
      </c>
      <c r="C7" s="7">
        <v>3150000</v>
      </c>
      <c r="D7" s="7">
        <v>2250000</v>
      </c>
      <c r="E7" s="7">
        <v>179999</v>
      </c>
      <c r="F7" s="7"/>
      <c r="G7" s="7"/>
      <c r="H7" s="7"/>
      <c r="I7" s="7"/>
      <c r="J7" s="6"/>
      <c r="K7" s="6"/>
      <c r="L7" s="6"/>
      <c r="M7" s="6"/>
      <c r="N7" s="6"/>
      <c r="O7" s="6"/>
      <c r="P7" s="6"/>
    </row>
    <row r="8" spans="1:16" ht="11.25">
      <c r="A8" s="6"/>
      <c r="B8" s="6" t="s">
        <v>8</v>
      </c>
      <c r="C8" s="7"/>
      <c r="D8" s="7">
        <v>0</v>
      </c>
      <c r="E8" s="7">
        <v>0</v>
      </c>
      <c r="F8" s="7">
        <v>0</v>
      </c>
      <c r="G8" s="7">
        <v>0</v>
      </c>
      <c r="H8" s="7"/>
      <c r="I8" s="7"/>
      <c r="J8" s="6"/>
      <c r="K8" s="6"/>
      <c r="L8" s="6"/>
      <c r="M8" s="6"/>
      <c r="N8" s="6"/>
      <c r="O8" s="6"/>
      <c r="P8" s="6"/>
    </row>
    <row r="9" spans="1:16" ht="11.25">
      <c r="A9" s="6"/>
      <c r="B9" s="6" t="s">
        <v>32</v>
      </c>
      <c r="C9" s="7">
        <v>-900000</v>
      </c>
      <c r="D9" s="7">
        <v>-2070001</v>
      </c>
      <c r="E9" s="7">
        <v>-179999</v>
      </c>
      <c r="F9" s="7"/>
      <c r="G9" s="7"/>
      <c r="H9" s="7"/>
      <c r="I9" s="7"/>
      <c r="J9" s="6"/>
      <c r="K9" s="6"/>
      <c r="L9" s="6"/>
      <c r="M9" s="6"/>
      <c r="N9" s="6"/>
      <c r="O9" s="6"/>
      <c r="P9" s="6"/>
    </row>
    <row r="10" spans="1:16" s="29" customFormat="1" ht="22.5">
      <c r="A10" s="26">
        <v>2</v>
      </c>
      <c r="B10" s="27" t="s">
        <v>29</v>
      </c>
      <c r="C10" s="28"/>
      <c r="D10" s="28">
        <v>160000</v>
      </c>
      <c r="E10" s="28">
        <v>138000</v>
      </c>
      <c r="F10" s="28">
        <f>SUM(F11:F13)</f>
        <v>92000</v>
      </c>
      <c r="G10" s="28">
        <f>SUM(G11:G13)</f>
        <v>46000</v>
      </c>
      <c r="H10" s="28">
        <f>SUM(H11:H13)</f>
        <v>0</v>
      </c>
      <c r="I10" s="28"/>
      <c r="J10" s="26"/>
      <c r="K10" s="26"/>
      <c r="L10" s="26"/>
      <c r="M10" s="26"/>
      <c r="N10" s="26"/>
      <c r="O10" s="26"/>
      <c r="P10" s="26"/>
    </row>
    <row r="11" spans="1:16" ht="11.25">
      <c r="A11" s="6"/>
      <c r="B11" s="6" t="s">
        <v>10</v>
      </c>
      <c r="C11" s="7"/>
      <c r="D11" s="7">
        <v>160000</v>
      </c>
      <c r="E11" s="7">
        <v>160000</v>
      </c>
      <c r="F11" s="7">
        <v>138000</v>
      </c>
      <c r="G11" s="7">
        <v>92000</v>
      </c>
      <c r="H11" s="7">
        <v>46000</v>
      </c>
      <c r="I11" s="7"/>
      <c r="J11" s="6"/>
      <c r="K11" s="6"/>
      <c r="L11" s="6"/>
      <c r="M11" s="6"/>
      <c r="N11" s="6"/>
      <c r="O11" s="6"/>
      <c r="P11" s="6"/>
    </row>
    <row r="12" spans="1:16" ht="11.25">
      <c r="A12" s="6"/>
      <c r="B12" s="6" t="s">
        <v>8</v>
      </c>
      <c r="C12" s="7"/>
      <c r="D12" s="7">
        <v>160000</v>
      </c>
      <c r="E12" s="7"/>
      <c r="F12" s="7"/>
      <c r="G12" s="7"/>
      <c r="H12" s="7"/>
      <c r="I12" s="7"/>
      <c r="J12" s="6"/>
      <c r="K12" s="6"/>
      <c r="L12" s="6"/>
      <c r="M12" s="6"/>
      <c r="N12" s="6"/>
      <c r="O12" s="6"/>
      <c r="P12" s="6"/>
    </row>
    <row r="13" spans="1:16" ht="11.25">
      <c r="A13" s="6"/>
      <c r="B13" s="6" t="s">
        <v>9</v>
      </c>
      <c r="C13" s="7"/>
      <c r="D13" s="7"/>
      <c r="E13" s="7">
        <v>-22000</v>
      </c>
      <c r="F13" s="7">
        <v>-46000</v>
      </c>
      <c r="G13" s="7">
        <v>-46000</v>
      </c>
      <c r="H13" s="7">
        <v>-46000</v>
      </c>
      <c r="I13" s="7"/>
      <c r="J13" s="6"/>
      <c r="K13" s="6"/>
      <c r="L13" s="6"/>
      <c r="M13" s="6"/>
      <c r="N13" s="6"/>
      <c r="O13" s="6"/>
      <c r="P13" s="6"/>
    </row>
    <row r="14" spans="1:16" s="29" customFormat="1" ht="22.5">
      <c r="A14" s="26">
        <v>3</v>
      </c>
      <c r="B14" s="27" t="s">
        <v>50</v>
      </c>
      <c r="C14" s="28"/>
      <c r="D14" s="28"/>
      <c r="E14" s="28">
        <f>E15</f>
        <v>475198</v>
      </c>
      <c r="F14" s="28">
        <f>F15+F16+F17</f>
        <v>1311440</v>
      </c>
      <c r="G14" s="28">
        <f>G15+G16+G17</f>
        <v>874320</v>
      </c>
      <c r="H14" s="28">
        <f>H15+H16+H17</f>
        <v>437200</v>
      </c>
      <c r="I14" s="28">
        <f>I15+I16+I17</f>
        <v>0</v>
      </c>
      <c r="J14" s="26"/>
      <c r="K14" s="26"/>
      <c r="L14" s="26"/>
      <c r="M14" s="26"/>
      <c r="N14" s="26"/>
      <c r="O14" s="26"/>
      <c r="P14" s="26"/>
    </row>
    <row r="15" spans="1:16" s="46" customFormat="1" ht="11.25">
      <c r="A15" s="45"/>
      <c r="B15" s="45" t="s">
        <v>10</v>
      </c>
      <c r="C15" s="40"/>
      <c r="D15" s="40"/>
      <c r="E15" s="40">
        <v>475198</v>
      </c>
      <c r="F15" s="40">
        <f>E14</f>
        <v>475198</v>
      </c>
      <c r="G15" s="40">
        <v>1311440</v>
      </c>
      <c r="H15" s="40">
        <v>874320</v>
      </c>
      <c r="I15" s="40">
        <v>437200</v>
      </c>
      <c r="J15" s="45"/>
      <c r="K15" s="45"/>
      <c r="L15" s="45"/>
      <c r="M15" s="45"/>
      <c r="N15" s="45"/>
      <c r="O15" s="45"/>
      <c r="P15" s="45"/>
    </row>
    <row r="16" spans="1:16" s="46" customFormat="1" ht="11.25">
      <c r="A16" s="45"/>
      <c r="B16" s="45" t="s">
        <v>8</v>
      </c>
      <c r="C16" s="40"/>
      <c r="D16" s="40"/>
      <c r="E16" s="40">
        <v>475198</v>
      </c>
      <c r="F16" s="40">
        <v>1054802</v>
      </c>
      <c r="G16" s="40"/>
      <c r="H16" s="40"/>
      <c r="I16" s="40"/>
      <c r="J16" s="45"/>
      <c r="K16" s="45"/>
      <c r="L16" s="45"/>
      <c r="M16" s="45"/>
      <c r="N16" s="45"/>
      <c r="O16" s="45"/>
      <c r="P16" s="45"/>
    </row>
    <row r="17" spans="1:16" s="46" customFormat="1" ht="11.25">
      <c r="A17" s="45"/>
      <c r="B17" s="45" t="s">
        <v>9</v>
      </c>
      <c r="C17" s="40"/>
      <c r="D17" s="40"/>
      <c r="E17" s="40"/>
      <c r="F17" s="40">
        <v>-218560</v>
      </c>
      <c r="G17" s="40">
        <v>-437120</v>
      </c>
      <c r="H17" s="40">
        <v>-437120</v>
      </c>
      <c r="I17" s="40">
        <v>-437200</v>
      </c>
      <c r="J17" s="45"/>
      <c r="K17" s="45"/>
      <c r="L17" s="45"/>
      <c r="M17" s="45"/>
      <c r="N17" s="45"/>
      <c r="O17" s="45"/>
      <c r="P17" s="45"/>
    </row>
    <row r="18" spans="1:16" s="16" customFormat="1" ht="32.25" customHeight="1">
      <c r="A18" s="20">
        <v>4</v>
      </c>
      <c r="B18" s="14" t="s">
        <v>59</v>
      </c>
      <c r="C18" s="15">
        <f>C19</f>
        <v>0</v>
      </c>
      <c r="D18" s="15">
        <f>D19</f>
        <v>0</v>
      </c>
      <c r="E18" s="15">
        <f>E19</f>
        <v>0</v>
      </c>
      <c r="F18" s="15">
        <f>SUM(F19:F21)</f>
        <v>180500</v>
      </c>
      <c r="G18" s="15">
        <f>SUM(G19:G21)</f>
        <v>90500</v>
      </c>
      <c r="H18" s="15">
        <f>SUM(H19:H21)</f>
        <v>0</v>
      </c>
      <c r="I18" s="15">
        <f>SUM(I19:I21)</f>
        <v>0</v>
      </c>
      <c r="J18" s="32"/>
      <c r="K18" s="32"/>
      <c r="L18" s="32"/>
      <c r="M18" s="32"/>
      <c r="N18" s="32"/>
      <c r="O18" s="32"/>
      <c r="P18" s="32"/>
    </row>
    <row r="19" spans="1:16" s="16" customFormat="1" ht="11.25">
      <c r="A19" s="13"/>
      <c r="B19" s="6" t="s">
        <v>10</v>
      </c>
      <c r="C19" s="15">
        <v>0</v>
      </c>
      <c r="D19" s="15">
        <v>0</v>
      </c>
      <c r="E19" s="7">
        <f>SUM(E20)</f>
        <v>0</v>
      </c>
      <c r="F19" s="7"/>
      <c r="G19" s="15">
        <f>F18</f>
        <v>180500</v>
      </c>
      <c r="H19" s="15">
        <f>G18</f>
        <v>90500</v>
      </c>
      <c r="I19" s="15">
        <f>H18</f>
        <v>0</v>
      </c>
      <c r="J19" s="32"/>
      <c r="K19" s="32"/>
      <c r="L19" s="32"/>
      <c r="M19" s="32"/>
      <c r="N19" s="32"/>
      <c r="O19" s="32"/>
      <c r="P19" s="32"/>
    </row>
    <row r="20" spans="1:16" s="16" customFormat="1" ht="11.25">
      <c r="A20" s="13"/>
      <c r="B20" s="6" t="s">
        <v>8</v>
      </c>
      <c r="C20" s="15"/>
      <c r="D20" s="15"/>
      <c r="E20" s="7"/>
      <c r="F20" s="40">
        <v>203000</v>
      </c>
      <c r="G20" s="15"/>
      <c r="H20" s="15"/>
      <c r="I20" s="15"/>
      <c r="J20" s="32"/>
      <c r="K20" s="32"/>
      <c r="L20" s="32"/>
      <c r="M20" s="32"/>
      <c r="N20" s="32"/>
      <c r="O20" s="32"/>
      <c r="P20" s="32"/>
    </row>
    <row r="21" spans="1:16" s="16" customFormat="1" ht="10.5" customHeight="1">
      <c r="A21" s="13"/>
      <c r="B21" s="6" t="s">
        <v>9</v>
      </c>
      <c r="C21" s="15"/>
      <c r="D21" s="15"/>
      <c r="E21" s="19">
        <v>0</v>
      </c>
      <c r="F21" s="7">
        <v>-22500</v>
      </c>
      <c r="G21" s="7">
        <v>-90000</v>
      </c>
      <c r="H21" s="7">
        <v>-90500</v>
      </c>
      <c r="I21" s="7"/>
      <c r="J21" s="32"/>
      <c r="K21" s="32"/>
      <c r="L21" s="32"/>
      <c r="M21" s="32"/>
      <c r="N21" s="32"/>
      <c r="O21" s="32"/>
      <c r="P21" s="32"/>
    </row>
    <row r="22" spans="1:16" s="16" customFormat="1" ht="32.25" customHeight="1">
      <c r="A22" s="20">
        <v>5</v>
      </c>
      <c r="B22" s="14" t="s">
        <v>53</v>
      </c>
      <c r="C22" s="15">
        <f>C23</f>
        <v>0</v>
      </c>
      <c r="D22" s="15">
        <f>D23</f>
        <v>0</v>
      </c>
      <c r="E22" s="15">
        <f>E23</f>
        <v>0</v>
      </c>
      <c r="F22" s="28">
        <f>SUM(F23:F24)</f>
        <v>414375</v>
      </c>
      <c r="G22" s="28">
        <f aca="true" t="shared" si="1" ref="G22:L22">SUM(G23:G25)</f>
        <v>414375</v>
      </c>
      <c r="H22" s="28">
        <f t="shared" si="1"/>
        <v>331375</v>
      </c>
      <c r="I22" s="28">
        <f t="shared" si="1"/>
        <v>248375</v>
      </c>
      <c r="J22" s="28">
        <f t="shared" si="1"/>
        <v>165375</v>
      </c>
      <c r="K22" s="28">
        <f t="shared" si="1"/>
        <v>82375</v>
      </c>
      <c r="L22" s="28">
        <f t="shared" si="1"/>
        <v>0</v>
      </c>
      <c r="M22" s="32"/>
      <c r="N22" s="32"/>
      <c r="O22" s="32"/>
      <c r="P22" s="32"/>
    </row>
    <row r="23" spans="1:16" s="16" customFormat="1" ht="11.25">
      <c r="A23" s="13"/>
      <c r="B23" s="6" t="s">
        <v>10</v>
      </c>
      <c r="C23" s="15">
        <v>0</v>
      </c>
      <c r="D23" s="15">
        <v>0</v>
      </c>
      <c r="E23" s="7">
        <f>SUM(E24)</f>
        <v>0</v>
      </c>
      <c r="F23" s="7">
        <f>E23</f>
        <v>0</v>
      </c>
      <c r="G23" s="15">
        <f aca="true" t="shared" si="2" ref="G23:L23">F22</f>
        <v>414375</v>
      </c>
      <c r="H23" s="15">
        <f t="shared" si="2"/>
        <v>414375</v>
      </c>
      <c r="I23" s="15">
        <f t="shared" si="2"/>
        <v>331375</v>
      </c>
      <c r="J23" s="15">
        <f t="shared" si="2"/>
        <v>248375</v>
      </c>
      <c r="K23" s="15">
        <f t="shared" si="2"/>
        <v>165375</v>
      </c>
      <c r="L23" s="15">
        <f t="shared" si="2"/>
        <v>82375</v>
      </c>
      <c r="M23" s="32"/>
      <c r="N23" s="32"/>
      <c r="O23" s="32"/>
      <c r="P23" s="32"/>
    </row>
    <row r="24" spans="1:16" s="16" customFormat="1" ht="11.25">
      <c r="A24" s="13"/>
      <c r="B24" s="6" t="s">
        <v>8</v>
      </c>
      <c r="C24" s="15"/>
      <c r="D24" s="15"/>
      <c r="E24" s="7"/>
      <c r="F24" s="40">
        <v>414375</v>
      </c>
      <c r="G24" s="15"/>
      <c r="H24" s="15"/>
      <c r="I24" s="15"/>
      <c r="J24" s="32"/>
      <c r="K24" s="32"/>
      <c r="L24" s="32"/>
      <c r="M24" s="32"/>
      <c r="N24" s="32"/>
      <c r="O24" s="32"/>
      <c r="P24" s="32"/>
    </row>
    <row r="25" spans="1:16" s="16" customFormat="1" ht="10.5" customHeight="1">
      <c r="A25" s="13"/>
      <c r="B25" s="6" t="s">
        <v>9</v>
      </c>
      <c r="C25" s="15"/>
      <c r="D25" s="15"/>
      <c r="E25" s="19">
        <v>0</v>
      </c>
      <c r="F25" s="7"/>
      <c r="G25" s="7"/>
      <c r="H25" s="7">
        <v>-83000</v>
      </c>
      <c r="I25" s="7">
        <v>-83000</v>
      </c>
      <c r="J25" s="7">
        <v>-83000</v>
      </c>
      <c r="K25" s="7">
        <v>-83000</v>
      </c>
      <c r="L25" s="40">
        <v>-82375</v>
      </c>
      <c r="M25" s="32"/>
      <c r="N25" s="32"/>
      <c r="O25" s="32"/>
      <c r="P25" s="32"/>
    </row>
    <row r="26" spans="1:16" s="24" customFormat="1" ht="24">
      <c r="A26" s="21" t="s">
        <v>17</v>
      </c>
      <c r="B26" s="49" t="s">
        <v>23</v>
      </c>
      <c r="C26" s="50">
        <f>C6+C10+C14+C18+C22</f>
        <v>2250000</v>
      </c>
      <c r="D26" s="50">
        <f aca="true" t="shared" si="3" ref="D26:P26">D6+D10+D14+D18+D22</f>
        <v>339999</v>
      </c>
      <c r="E26" s="50">
        <f t="shared" si="3"/>
        <v>613198</v>
      </c>
      <c r="F26" s="50">
        <f t="shared" si="3"/>
        <v>1998315</v>
      </c>
      <c r="G26" s="50">
        <f t="shared" si="3"/>
        <v>1425195</v>
      </c>
      <c r="H26" s="50">
        <f t="shared" si="3"/>
        <v>768575</v>
      </c>
      <c r="I26" s="50">
        <f t="shared" si="3"/>
        <v>248375</v>
      </c>
      <c r="J26" s="50">
        <f t="shared" si="3"/>
        <v>165375</v>
      </c>
      <c r="K26" s="50">
        <f t="shared" si="3"/>
        <v>82375</v>
      </c>
      <c r="L26" s="50">
        <f t="shared" si="3"/>
        <v>0</v>
      </c>
      <c r="M26" s="50">
        <f t="shared" si="3"/>
        <v>0</v>
      </c>
      <c r="N26" s="50">
        <f t="shared" si="3"/>
        <v>0</v>
      </c>
      <c r="O26" s="50">
        <f t="shared" si="3"/>
        <v>0</v>
      </c>
      <c r="P26" s="50">
        <f t="shared" si="3"/>
        <v>0</v>
      </c>
    </row>
    <row r="27" spans="1:16" s="24" customFormat="1" ht="21.75" customHeight="1">
      <c r="A27" s="21" t="s">
        <v>24</v>
      </c>
      <c r="B27" s="22" t="s">
        <v>34</v>
      </c>
      <c r="C27" s="23">
        <f>C9+C13+C17+C21+C25</f>
        <v>-900000</v>
      </c>
      <c r="D27" s="23">
        <f aca="true" t="shared" si="4" ref="D27:P27">D9+D13+D17+D21+D25</f>
        <v>-2070001</v>
      </c>
      <c r="E27" s="23">
        <f t="shared" si="4"/>
        <v>-201999</v>
      </c>
      <c r="F27" s="23">
        <f t="shared" si="4"/>
        <v>-287060</v>
      </c>
      <c r="G27" s="23">
        <f t="shared" si="4"/>
        <v>-573120</v>
      </c>
      <c r="H27" s="23">
        <f t="shared" si="4"/>
        <v>-656620</v>
      </c>
      <c r="I27" s="23">
        <f t="shared" si="4"/>
        <v>-520200</v>
      </c>
      <c r="J27" s="23">
        <f t="shared" si="4"/>
        <v>-83000</v>
      </c>
      <c r="K27" s="23">
        <f t="shared" si="4"/>
        <v>-83000</v>
      </c>
      <c r="L27" s="23">
        <f t="shared" si="4"/>
        <v>-82375</v>
      </c>
      <c r="M27" s="23">
        <f t="shared" si="4"/>
        <v>0</v>
      </c>
      <c r="N27" s="23">
        <f t="shared" si="4"/>
        <v>0</v>
      </c>
      <c r="O27" s="23">
        <f t="shared" si="4"/>
        <v>0</v>
      </c>
      <c r="P27" s="23">
        <f t="shared" si="4"/>
        <v>0</v>
      </c>
    </row>
    <row r="28" spans="1:16" s="24" customFormat="1" ht="12.75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33"/>
      <c r="K28" s="33"/>
      <c r="L28" s="33"/>
      <c r="M28" s="33"/>
      <c r="N28" s="33"/>
      <c r="O28" s="33"/>
      <c r="P28" s="33"/>
    </row>
    <row r="29" spans="1:16" s="18" customFormat="1" ht="20.25" customHeight="1">
      <c r="A29" s="9">
        <v>4</v>
      </c>
      <c r="B29" s="9" t="s">
        <v>33</v>
      </c>
      <c r="C29" s="11"/>
      <c r="D29" s="11"/>
      <c r="E29" s="11">
        <f>SUM(E30:E32)</f>
        <v>0</v>
      </c>
      <c r="F29" s="11">
        <f>SUM(F30:F32)</f>
        <v>0</v>
      </c>
      <c r="G29" s="11">
        <v>0</v>
      </c>
      <c r="H29" s="11"/>
      <c r="I29" s="11"/>
      <c r="J29" s="9"/>
      <c r="K29" s="9"/>
      <c r="L29" s="9"/>
      <c r="M29" s="9"/>
      <c r="N29" s="9"/>
      <c r="O29" s="9"/>
      <c r="P29" s="9"/>
    </row>
    <row r="30" spans="1:16" ht="11.25">
      <c r="A30" s="6"/>
      <c r="B30" s="6" t="s">
        <v>10</v>
      </c>
      <c r="C30" s="7"/>
      <c r="D30" s="7">
        <f>SUM(D31:D32)</f>
        <v>46797</v>
      </c>
      <c r="E30" s="7">
        <v>46797</v>
      </c>
      <c r="F30" s="7">
        <v>0</v>
      </c>
      <c r="G30" s="7"/>
      <c r="H30" s="7"/>
      <c r="I30" s="7"/>
      <c r="J30" s="6"/>
      <c r="K30" s="6"/>
      <c r="L30" s="6"/>
      <c r="M30" s="6"/>
      <c r="N30" s="6"/>
      <c r="O30" s="6"/>
      <c r="P30" s="6"/>
    </row>
    <row r="31" spans="1:16" ht="11.25">
      <c r="A31" s="6"/>
      <c r="B31" s="6" t="s">
        <v>8</v>
      </c>
      <c r="C31" s="7"/>
      <c r="D31" s="7">
        <v>259363</v>
      </c>
      <c r="E31" s="7">
        <v>1937856</v>
      </c>
      <c r="F31" s="7">
        <v>1448618</v>
      </c>
      <c r="G31" s="7"/>
      <c r="H31" s="7"/>
      <c r="I31" s="7"/>
      <c r="J31" s="6"/>
      <c r="K31" s="6"/>
      <c r="L31" s="6"/>
      <c r="M31" s="6"/>
      <c r="N31" s="6"/>
      <c r="O31" s="6"/>
      <c r="P31" s="6"/>
    </row>
    <row r="32" spans="1:16" ht="11.25">
      <c r="A32" s="6"/>
      <c r="B32" s="6" t="s">
        <v>9</v>
      </c>
      <c r="C32" s="7"/>
      <c r="D32" s="7">
        <v>-212566</v>
      </c>
      <c r="E32" s="7">
        <v>-1984653</v>
      </c>
      <c r="F32" s="7">
        <v>-1448618</v>
      </c>
      <c r="G32" s="7"/>
      <c r="H32" s="7"/>
      <c r="I32" s="7"/>
      <c r="J32" s="6"/>
      <c r="K32" s="6"/>
      <c r="L32" s="6"/>
      <c r="M32" s="6"/>
      <c r="N32" s="6"/>
      <c r="O32" s="6"/>
      <c r="P32" s="6"/>
    </row>
    <row r="33" spans="1:16" s="24" customFormat="1" ht="12.75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33"/>
      <c r="K33" s="33"/>
      <c r="L33" s="33"/>
      <c r="M33" s="33"/>
      <c r="N33" s="33"/>
      <c r="O33" s="33"/>
      <c r="P33" s="33"/>
    </row>
    <row r="34" spans="1:16" s="5" customFormat="1" ht="11.25">
      <c r="A34" s="3">
        <v>5</v>
      </c>
      <c r="B34" s="3" t="s">
        <v>11</v>
      </c>
      <c r="C34" s="10">
        <f aca="true" t="shared" si="5" ref="C34:I34">SUM(C35:C37)</f>
        <v>75000</v>
      </c>
      <c r="D34" s="10">
        <f t="shared" si="5"/>
        <v>45000</v>
      </c>
      <c r="E34" s="10">
        <f t="shared" si="5"/>
        <v>15000</v>
      </c>
      <c r="F34" s="10">
        <f t="shared" si="5"/>
        <v>0</v>
      </c>
      <c r="G34" s="10">
        <f t="shared" si="5"/>
        <v>0</v>
      </c>
      <c r="H34" s="10">
        <f t="shared" si="5"/>
        <v>0</v>
      </c>
      <c r="I34" s="10">
        <f t="shared" si="5"/>
        <v>0</v>
      </c>
      <c r="J34" s="3"/>
      <c r="K34" s="3"/>
      <c r="L34" s="3"/>
      <c r="M34" s="3"/>
      <c r="N34" s="3"/>
      <c r="O34" s="3"/>
      <c r="P34" s="3"/>
    </row>
    <row r="35" spans="1:16" ht="11.25">
      <c r="A35" s="6"/>
      <c r="B35" s="6" t="s">
        <v>10</v>
      </c>
      <c r="C35" s="7">
        <v>105000</v>
      </c>
      <c r="D35" s="7">
        <v>75000</v>
      </c>
      <c r="E35" s="7">
        <v>45000</v>
      </c>
      <c r="F35" s="7">
        <v>15000</v>
      </c>
      <c r="G35" s="7"/>
      <c r="H35" s="6"/>
      <c r="I35" s="6"/>
      <c r="J35" s="6"/>
      <c r="K35" s="6"/>
      <c r="L35" s="6"/>
      <c r="M35" s="6"/>
      <c r="N35" s="6"/>
      <c r="O35" s="6"/>
      <c r="P35" s="6"/>
    </row>
    <row r="36" spans="1:16" ht="11.25">
      <c r="A36" s="6"/>
      <c r="B36" s="6" t="s">
        <v>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6"/>
      <c r="I36" s="6"/>
      <c r="J36" s="6"/>
      <c r="K36" s="6"/>
      <c r="L36" s="6"/>
      <c r="M36" s="6"/>
      <c r="N36" s="6"/>
      <c r="O36" s="6"/>
      <c r="P36" s="6"/>
    </row>
    <row r="37" spans="1:16" ht="11.25">
      <c r="A37" s="6"/>
      <c r="B37" s="6" t="s">
        <v>16</v>
      </c>
      <c r="C37" s="7">
        <v>-30000</v>
      </c>
      <c r="D37" s="7">
        <v>-30000</v>
      </c>
      <c r="E37" s="7">
        <v>-30000</v>
      </c>
      <c r="F37" s="7">
        <v>-15000</v>
      </c>
      <c r="G37" s="7"/>
      <c r="H37" s="6"/>
      <c r="I37" s="6"/>
      <c r="J37" s="6"/>
      <c r="K37" s="6"/>
      <c r="L37" s="6"/>
      <c r="M37" s="6"/>
      <c r="N37" s="6"/>
      <c r="O37" s="6"/>
      <c r="P37" s="6"/>
    </row>
    <row r="38" spans="1:16" s="5" customFormat="1" ht="11.25">
      <c r="A38" s="3">
        <v>6</v>
      </c>
      <c r="B38" s="3" t="s">
        <v>12</v>
      </c>
      <c r="C38" s="10">
        <f aca="true" t="shared" si="6" ref="C38:I38">SUM(C39:C41)</f>
        <v>125000</v>
      </c>
      <c r="D38" s="10">
        <f t="shared" si="6"/>
        <v>75000</v>
      </c>
      <c r="E38" s="10">
        <f t="shared" si="6"/>
        <v>25000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3"/>
      <c r="K38" s="3"/>
      <c r="L38" s="3"/>
      <c r="M38" s="3"/>
      <c r="N38" s="3"/>
      <c r="O38" s="3"/>
      <c r="P38" s="3"/>
    </row>
    <row r="39" spans="1:16" ht="11.25">
      <c r="A39" s="6"/>
      <c r="B39" s="6" t="s">
        <v>10</v>
      </c>
      <c r="C39" s="7">
        <v>175000</v>
      </c>
      <c r="D39" s="7">
        <v>125000</v>
      </c>
      <c r="E39" s="7">
        <v>75000</v>
      </c>
      <c r="F39" s="7">
        <v>25000</v>
      </c>
      <c r="G39" s="7"/>
      <c r="H39" s="6"/>
      <c r="I39" s="6"/>
      <c r="J39" s="6"/>
      <c r="K39" s="6"/>
      <c r="L39" s="6"/>
      <c r="M39" s="6"/>
      <c r="N39" s="6"/>
      <c r="O39" s="6"/>
      <c r="P39" s="6"/>
    </row>
    <row r="40" spans="1:16" ht="11.25">
      <c r="A40" s="6"/>
      <c r="B40" s="6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6"/>
      <c r="I40" s="6"/>
      <c r="J40" s="6"/>
      <c r="K40" s="6"/>
      <c r="L40" s="6"/>
      <c r="M40" s="6"/>
      <c r="N40" s="6"/>
      <c r="O40" s="6"/>
      <c r="P40" s="6"/>
    </row>
    <row r="41" spans="1:16" ht="11.25">
      <c r="A41" s="6"/>
      <c r="B41" s="6" t="s">
        <v>16</v>
      </c>
      <c r="C41" s="7">
        <v>-50000</v>
      </c>
      <c r="D41" s="7">
        <v>-50000</v>
      </c>
      <c r="E41" s="7">
        <v>-50000</v>
      </c>
      <c r="F41" s="7">
        <v>-25000</v>
      </c>
      <c r="G41" s="7"/>
      <c r="H41" s="6"/>
      <c r="I41" s="6"/>
      <c r="J41" s="6"/>
      <c r="K41" s="6"/>
      <c r="L41" s="6"/>
      <c r="M41" s="6"/>
      <c r="N41" s="6"/>
      <c r="O41" s="6"/>
      <c r="P41" s="6"/>
    </row>
    <row r="42" spans="1:16" s="5" customFormat="1" ht="11.25">
      <c r="A42" s="3">
        <v>7</v>
      </c>
      <c r="B42" s="3" t="s">
        <v>13</v>
      </c>
      <c r="C42" s="4">
        <f>SUM(C43:C45)</f>
        <v>120000</v>
      </c>
      <c r="D42" s="4">
        <f aca="true" t="shared" si="7" ref="D42:I42">SUM(D43:D45)</f>
        <v>90000</v>
      </c>
      <c r="E42" s="4">
        <f t="shared" si="7"/>
        <v>60000</v>
      </c>
      <c r="F42" s="4">
        <f t="shared" si="7"/>
        <v>30000</v>
      </c>
      <c r="G42" s="4">
        <f t="shared" si="7"/>
        <v>0</v>
      </c>
      <c r="H42" s="4">
        <f t="shared" si="7"/>
        <v>0</v>
      </c>
      <c r="I42" s="4">
        <f t="shared" si="7"/>
        <v>0</v>
      </c>
      <c r="J42" s="3"/>
      <c r="K42" s="3"/>
      <c r="L42" s="3"/>
      <c r="M42" s="3"/>
      <c r="N42" s="3"/>
      <c r="O42" s="3"/>
      <c r="P42" s="3"/>
    </row>
    <row r="43" spans="1:16" ht="11.25">
      <c r="A43" s="6"/>
      <c r="B43" s="6" t="s">
        <v>10</v>
      </c>
      <c r="C43" s="7">
        <v>0</v>
      </c>
      <c r="D43" s="7">
        <v>120000</v>
      </c>
      <c r="E43" s="7">
        <v>90000</v>
      </c>
      <c r="F43" s="7">
        <v>60000</v>
      </c>
      <c r="G43" s="7">
        <v>30000</v>
      </c>
      <c r="H43" s="7"/>
      <c r="I43" s="6"/>
      <c r="J43" s="6"/>
      <c r="K43" s="6"/>
      <c r="L43" s="6"/>
      <c r="M43" s="6"/>
      <c r="N43" s="6"/>
      <c r="O43" s="6"/>
      <c r="P43" s="6"/>
    </row>
    <row r="44" spans="1:16" ht="11.25">
      <c r="A44" s="6"/>
      <c r="B44" s="6" t="s">
        <v>8</v>
      </c>
      <c r="C44" s="7">
        <v>125000</v>
      </c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1.25">
      <c r="A45" s="6"/>
      <c r="B45" s="6" t="s">
        <v>16</v>
      </c>
      <c r="C45" s="7">
        <v>-5000</v>
      </c>
      <c r="D45" s="7">
        <v>-30000</v>
      </c>
      <c r="E45" s="7">
        <v>-30000</v>
      </c>
      <c r="F45" s="7">
        <v>-30000</v>
      </c>
      <c r="G45" s="7">
        <v>-30000</v>
      </c>
      <c r="H45" s="7"/>
      <c r="I45" s="6"/>
      <c r="J45" s="6"/>
      <c r="K45" s="6"/>
      <c r="L45" s="6"/>
      <c r="M45" s="6"/>
      <c r="N45" s="6"/>
      <c r="O45" s="6"/>
      <c r="P45" s="6"/>
    </row>
    <row r="46" spans="1:16" s="5" customFormat="1" ht="11.25">
      <c r="A46" s="3">
        <v>8</v>
      </c>
      <c r="B46" s="3" t="s">
        <v>14</v>
      </c>
      <c r="C46" s="4">
        <f>SUM(C47:C49)</f>
        <v>130000</v>
      </c>
      <c r="D46" s="4">
        <f aca="true" t="shared" si="8" ref="D46:I46">SUM(D47:D49)</f>
        <v>104000</v>
      </c>
      <c r="E46" s="4">
        <f t="shared" si="8"/>
        <v>78000</v>
      </c>
      <c r="F46" s="4">
        <f t="shared" si="8"/>
        <v>52000</v>
      </c>
      <c r="G46" s="4">
        <f t="shared" si="8"/>
        <v>26000</v>
      </c>
      <c r="H46" s="4">
        <f t="shared" si="8"/>
        <v>0</v>
      </c>
      <c r="I46" s="4">
        <f t="shared" si="8"/>
        <v>0</v>
      </c>
      <c r="J46" s="3"/>
      <c r="K46" s="3"/>
      <c r="L46" s="3"/>
      <c r="M46" s="3"/>
      <c r="N46" s="3"/>
      <c r="O46" s="3"/>
      <c r="P46" s="3"/>
    </row>
    <row r="47" spans="1:16" ht="11.25">
      <c r="A47" s="6"/>
      <c r="B47" s="6" t="s">
        <v>10</v>
      </c>
      <c r="C47" s="7">
        <v>0</v>
      </c>
      <c r="D47" s="7">
        <v>130000</v>
      </c>
      <c r="E47" s="7">
        <v>104000</v>
      </c>
      <c r="F47" s="7">
        <v>78000</v>
      </c>
      <c r="G47" s="7">
        <v>52000</v>
      </c>
      <c r="H47" s="7">
        <v>26000</v>
      </c>
      <c r="I47" s="7">
        <v>0</v>
      </c>
      <c r="J47" s="6"/>
      <c r="K47" s="6"/>
      <c r="L47" s="6"/>
      <c r="M47" s="6"/>
      <c r="N47" s="6"/>
      <c r="O47" s="6"/>
      <c r="P47" s="6"/>
    </row>
    <row r="48" spans="1:16" ht="11.25">
      <c r="A48" s="6"/>
      <c r="B48" s="6" t="s">
        <v>8</v>
      </c>
      <c r="C48" s="7">
        <v>130000</v>
      </c>
      <c r="D48" s="7"/>
      <c r="E48" s="7">
        <v>0</v>
      </c>
      <c r="F48" s="7"/>
      <c r="G48" s="7"/>
      <c r="H48" s="7"/>
      <c r="I48" s="6"/>
      <c r="J48" s="6"/>
      <c r="K48" s="6"/>
      <c r="L48" s="6"/>
      <c r="M48" s="6"/>
      <c r="N48" s="6"/>
      <c r="O48" s="6"/>
      <c r="P48" s="6"/>
    </row>
    <row r="49" spans="1:16" ht="11.25">
      <c r="A49" s="6"/>
      <c r="B49" s="6" t="s">
        <v>16</v>
      </c>
      <c r="C49" s="7">
        <v>0</v>
      </c>
      <c r="D49" s="7">
        <v>-26000</v>
      </c>
      <c r="E49" s="7">
        <v>-26000</v>
      </c>
      <c r="F49" s="7">
        <v>-26000</v>
      </c>
      <c r="G49" s="7">
        <v>-26000</v>
      </c>
      <c r="H49" s="7">
        <v>-26000</v>
      </c>
      <c r="I49" s="7"/>
      <c r="J49" s="6"/>
      <c r="K49" s="6"/>
      <c r="L49" s="6"/>
      <c r="M49" s="6"/>
      <c r="N49" s="6"/>
      <c r="O49" s="6"/>
      <c r="P49" s="6"/>
    </row>
    <row r="50" spans="1:16" ht="36" customHeight="1">
      <c r="A50" s="3">
        <v>9</v>
      </c>
      <c r="B50" s="9" t="s">
        <v>15</v>
      </c>
      <c r="C50" s="4">
        <f aca="true" t="shared" si="9" ref="C50:I50">SUM(C51:C53)</f>
        <v>550000</v>
      </c>
      <c r="D50" s="4">
        <f t="shared" si="9"/>
        <v>412600</v>
      </c>
      <c r="E50" s="4">
        <f t="shared" si="9"/>
        <v>229400</v>
      </c>
      <c r="F50" s="4">
        <f t="shared" si="9"/>
        <v>0</v>
      </c>
      <c r="G50" s="4">
        <f t="shared" si="9"/>
        <v>0</v>
      </c>
      <c r="H50" s="4">
        <f t="shared" si="9"/>
        <v>0</v>
      </c>
      <c r="I50" s="4">
        <f t="shared" si="9"/>
        <v>0</v>
      </c>
      <c r="J50" s="6"/>
      <c r="K50" s="6"/>
      <c r="L50" s="6"/>
      <c r="M50" s="6"/>
      <c r="N50" s="6"/>
      <c r="O50" s="6"/>
      <c r="P50" s="6"/>
    </row>
    <row r="51" spans="1:16" ht="11.25">
      <c r="A51" s="6"/>
      <c r="B51" s="6" t="s">
        <v>10</v>
      </c>
      <c r="C51" s="7">
        <v>0</v>
      </c>
      <c r="D51" s="7">
        <v>550000</v>
      </c>
      <c r="E51" s="7">
        <v>412600</v>
      </c>
      <c r="F51" s="7">
        <v>229400</v>
      </c>
      <c r="G51" s="7"/>
      <c r="H51" s="6"/>
      <c r="I51" s="6"/>
      <c r="J51" s="6"/>
      <c r="K51" s="6"/>
      <c r="L51" s="6"/>
      <c r="M51" s="6"/>
      <c r="N51" s="6"/>
      <c r="O51" s="6"/>
      <c r="P51" s="6"/>
    </row>
    <row r="52" spans="1:16" ht="11.25">
      <c r="A52" s="6"/>
      <c r="B52" s="6" t="s">
        <v>8</v>
      </c>
      <c r="C52" s="7">
        <v>550000</v>
      </c>
      <c r="D52" s="7"/>
      <c r="E52" s="7">
        <v>0</v>
      </c>
      <c r="F52" s="7"/>
      <c r="G52" s="7"/>
      <c r="H52" s="6"/>
      <c r="I52" s="6"/>
      <c r="J52" s="6"/>
      <c r="K52" s="6"/>
      <c r="L52" s="6"/>
      <c r="M52" s="6"/>
      <c r="N52" s="6"/>
      <c r="O52" s="6"/>
      <c r="P52" s="6"/>
    </row>
    <row r="53" spans="1:16" ht="11.25">
      <c r="A53" s="6"/>
      <c r="B53" s="6" t="s">
        <v>16</v>
      </c>
      <c r="C53" s="7">
        <v>0</v>
      </c>
      <c r="D53" s="7">
        <v>-137400</v>
      </c>
      <c r="E53" s="7">
        <v>-183200</v>
      </c>
      <c r="F53" s="7">
        <v>-229400</v>
      </c>
      <c r="G53" s="7"/>
      <c r="H53" s="6"/>
      <c r="I53" s="6"/>
      <c r="J53" s="6"/>
      <c r="K53" s="6"/>
      <c r="L53" s="6"/>
      <c r="M53" s="6"/>
      <c r="N53" s="6"/>
      <c r="O53" s="6"/>
      <c r="P53" s="6"/>
    </row>
    <row r="54" spans="1:16" s="5" customFormat="1" ht="54.75" customHeight="1">
      <c r="A54" s="3">
        <v>10</v>
      </c>
      <c r="B54" s="17" t="s">
        <v>26</v>
      </c>
      <c r="C54" s="4"/>
      <c r="D54" s="4">
        <f aca="true" t="shared" si="10" ref="D54:I54">SUM(D55:D57)</f>
        <v>93442</v>
      </c>
      <c r="E54" s="4">
        <f t="shared" si="10"/>
        <v>51912</v>
      </c>
      <c r="F54" s="4">
        <f t="shared" si="10"/>
        <v>10382</v>
      </c>
      <c r="G54" s="4">
        <f t="shared" si="10"/>
        <v>0</v>
      </c>
      <c r="H54" s="4">
        <f t="shared" si="10"/>
        <v>0</v>
      </c>
      <c r="I54" s="4">
        <f t="shared" si="10"/>
        <v>0</v>
      </c>
      <c r="J54" s="3"/>
      <c r="K54" s="3"/>
      <c r="L54" s="3"/>
      <c r="M54" s="3"/>
      <c r="N54" s="3"/>
      <c r="O54" s="3"/>
      <c r="P54" s="3"/>
    </row>
    <row r="55" spans="1:16" ht="11.25">
      <c r="A55" s="6"/>
      <c r="B55" s="6" t="s">
        <v>10</v>
      </c>
      <c r="C55" s="7"/>
      <c r="D55" s="7"/>
      <c r="E55" s="7">
        <v>93442</v>
      </c>
      <c r="F55" s="7">
        <v>51912</v>
      </c>
      <c r="G55" s="7">
        <v>10382</v>
      </c>
      <c r="H55" s="7"/>
      <c r="I55" s="7">
        <v>0</v>
      </c>
      <c r="J55" s="6"/>
      <c r="K55" s="6"/>
      <c r="L55" s="6"/>
      <c r="M55" s="6"/>
      <c r="N55" s="6"/>
      <c r="O55" s="6"/>
      <c r="P55" s="6"/>
    </row>
    <row r="56" spans="1:16" ht="11.25">
      <c r="A56" s="6"/>
      <c r="B56" s="6" t="s">
        <v>8</v>
      </c>
      <c r="C56" s="7">
        <v>0</v>
      </c>
      <c r="D56" s="7">
        <v>124590</v>
      </c>
      <c r="E56" s="7"/>
      <c r="F56" s="7">
        <v>0</v>
      </c>
      <c r="G56" s="7">
        <v>0</v>
      </c>
      <c r="H56" s="7">
        <v>0</v>
      </c>
      <c r="I56" s="7">
        <v>0</v>
      </c>
      <c r="J56" s="6"/>
      <c r="K56" s="6"/>
      <c r="L56" s="6"/>
      <c r="M56" s="6"/>
      <c r="N56" s="6"/>
      <c r="O56" s="6"/>
      <c r="P56" s="6"/>
    </row>
    <row r="57" spans="1:16" ht="11.25">
      <c r="A57" s="6"/>
      <c r="B57" s="6" t="s">
        <v>16</v>
      </c>
      <c r="C57" s="7">
        <v>0</v>
      </c>
      <c r="D57" s="7">
        <v>-31148</v>
      </c>
      <c r="E57" s="7">
        <v>-41530</v>
      </c>
      <c r="F57" s="7">
        <v>-41530</v>
      </c>
      <c r="G57" s="7">
        <v>-10382</v>
      </c>
      <c r="H57" s="7"/>
      <c r="I57" s="7">
        <v>0</v>
      </c>
      <c r="J57" s="6"/>
      <c r="K57" s="6"/>
      <c r="L57" s="6"/>
      <c r="M57" s="6"/>
      <c r="N57" s="6"/>
      <c r="O57" s="6"/>
      <c r="P57" s="6"/>
    </row>
    <row r="58" spans="1:16" s="29" customFormat="1" ht="45">
      <c r="A58" s="26">
        <v>11</v>
      </c>
      <c r="B58" s="42" t="s">
        <v>28</v>
      </c>
      <c r="C58" s="28"/>
      <c r="D58" s="28">
        <f aca="true" t="shared" si="11" ref="D58:I58">SUM(D59:D61)</f>
        <v>2638912</v>
      </c>
      <c r="E58" s="28">
        <f t="shared" si="11"/>
        <v>2243075</v>
      </c>
      <c r="F58" s="28">
        <f t="shared" si="11"/>
        <v>1451402</v>
      </c>
      <c r="G58" s="28">
        <f t="shared" si="11"/>
        <v>1055566</v>
      </c>
      <c r="H58" s="28">
        <f t="shared" si="11"/>
        <v>527784</v>
      </c>
      <c r="I58" s="28">
        <f t="shared" si="11"/>
        <v>0</v>
      </c>
      <c r="J58" s="26"/>
      <c r="K58" s="26"/>
      <c r="L58" s="26"/>
      <c r="M58" s="26"/>
      <c r="N58" s="26"/>
      <c r="O58" s="26"/>
      <c r="P58" s="26"/>
    </row>
    <row r="59" spans="1:16" ht="11.25">
      <c r="A59" s="6"/>
      <c r="B59" s="6" t="s">
        <v>10</v>
      </c>
      <c r="C59" s="7"/>
      <c r="D59" s="7">
        <v>0</v>
      </c>
      <c r="E59" s="7">
        <v>2638912</v>
      </c>
      <c r="F59" s="7">
        <v>2111130</v>
      </c>
      <c r="G59" s="7">
        <v>1583348</v>
      </c>
      <c r="H59" s="7">
        <v>1055566</v>
      </c>
      <c r="I59" s="7">
        <v>527784</v>
      </c>
      <c r="J59" s="6"/>
      <c r="K59" s="6"/>
      <c r="L59" s="6"/>
      <c r="M59" s="6"/>
      <c r="N59" s="6"/>
      <c r="O59" s="6"/>
      <c r="P59" s="6"/>
    </row>
    <row r="60" spans="1:16" ht="11.25">
      <c r="A60" s="6"/>
      <c r="B60" s="6" t="s">
        <v>8</v>
      </c>
      <c r="C60" s="7"/>
      <c r="D60" s="7">
        <v>2638912</v>
      </c>
      <c r="E60" s="7"/>
      <c r="F60" s="7"/>
      <c r="G60" s="7"/>
      <c r="H60" s="7"/>
      <c r="I60" s="7"/>
      <c r="J60" s="6"/>
      <c r="K60" s="6"/>
      <c r="L60" s="6"/>
      <c r="M60" s="6"/>
      <c r="N60" s="6"/>
      <c r="O60" s="6"/>
      <c r="P60" s="6"/>
    </row>
    <row r="61" spans="1:16" ht="11.25">
      <c r="A61" s="6"/>
      <c r="B61" s="6" t="s">
        <v>16</v>
      </c>
      <c r="C61" s="7"/>
      <c r="D61" s="7">
        <v>0</v>
      </c>
      <c r="E61" s="7">
        <v>-395837</v>
      </c>
      <c r="F61" s="7">
        <v>-659728</v>
      </c>
      <c r="G61" s="7">
        <v>-527782</v>
      </c>
      <c r="H61" s="7">
        <v>-527782</v>
      </c>
      <c r="I61" s="7">
        <v>-527784</v>
      </c>
      <c r="J61" s="6"/>
      <c r="K61" s="6"/>
      <c r="L61" s="6"/>
      <c r="M61" s="6"/>
      <c r="N61" s="6"/>
      <c r="O61" s="6"/>
      <c r="P61" s="6"/>
    </row>
    <row r="62" spans="1:16" s="29" customFormat="1" ht="33.75">
      <c r="A62" s="26">
        <v>12</v>
      </c>
      <c r="B62" s="42" t="s">
        <v>54</v>
      </c>
      <c r="C62" s="28"/>
      <c r="D62" s="28"/>
      <c r="E62" s="28">
        <f aca="true" t="shared" si="12" ref="E62:P62">SUM(E63:E65)</f>
        <v>200000</v>
      </c>
      <c r="F62" s="28">
        <f t="shared" si="12"/>
        <v>200000</v>
      </c>
      <c r="G62" s="28">
        <f t="shared" si="12"/>
        <v>160000</v>
      </c>
      <c r="H62" s="28">
        <f t="shared" si="12"/>
        <v>120000</v>
      </c>
      <c r="I62" s="28">
        <f t="shared" si="12"/>
        <v>80000</v>
      </c>
      <c r="J62" s="28">
        <f t="shared" si="12"/>
        <v>40000</v>
      </c>
      <c r="K62" s="28">
        <f t="shared" si="12"/>
        <v>0</v>
      </c>
      <c r="L62" s="28">
        <f t="shared" si="12"/>
        <v>0</v>
      </c>
      <c r="M62" s="28">
        <f t="shared" si="12"/>
        <v>0</v>
      </c>
      <c r="N62" s="28">
        <f t="shared" si="12"/>
        <v>0</v>
      </c>
      <c r="O62" s="28">
        <f t="shared" si="12"/>
        <v>0</v>
      </c>
      <c r="P62" s="28">
        <f t="shared" si="12"/>
        <v>0</v>
      </c>
    </row>
    <row r="63" spans="1:16" ht="11.25">
      <c r="A63" s="6"/>
      <c r="B63" s="6" t="s">
        <v>10</v>
      </c>
      <c r="C63" s="7"/>
      <c r="D63" s="7"/>
      <c r="E63" s="7">
        <v>0</v>
      </c>
      <c r="F63" s="7">
        <f aca="true" t="shared" si="13" ref="F63:P63">E62</f>
        <v>200000</v>
      </c>
      <c r="G63" s="7">
        <f t="shared" si="13"/>
        <v>200000</v>
      </c>
      <c r="H63" s="7">
        <f t="shared" si="13"/>
        <v>160000</v>
      </c>
      <c r="I63" s="7">
        <f t="shared" si="13"/>
        <v>120000</v>
      </c>
      <c r="J63" s="7">
        <f t="shared" si="13"/>
        <v>80000</v>
      </c>
      <c r="K63" s="7">
        <f t="shared" si="13"/>
        <v>40000</v>
      </c>
      <c r="L63" s="7">
        <f t="shared" si="13"/>
        <v>0</v>
      </c>
      <c r="M63" s="7">
        <f t="shared" si="13"/>
        <v>0</v>
      </c>
      <c r="N63" s="7">
        <f t="shared" si="13"/>
        <v>0</v>
      </c>
      <c r="O63" s="7">
        <f t="shared" si="13"/>
        <v>0</v>
      </c>
      <c r="P63" s="7">
        <f t="shared" si="13"/>
        <v>0</v>
      </c>
    </row>
    <row r="64" spans="1:16" ht="11.25">
      <c r="A64" s="6"/>
      <c r="B64" s="6" t="s">
        <v>8</v>
      </c>
      <c r="C64" s="7"/>
      <c r="D64" s="7"/>
      <c r="E64" s="7">
        <v>200000</v>
      </c>
      <c r="F64" s="7"/>
      <c r="G64" s="7"/>
      <c r="H64" s="7"/>
      <c r="I64" s="7"/>
      <c r="J64" s="6"/>
      <c r="K64" s="6"/>
      <c r="L64" s="6"/>
      <c r="M64" s="6"/>
      <c r="N64" s="6"/>
      <c r="O64" s="6"/>
      <c r="P64" s="6"/>
    </row>
    <row r="65" spans="1:16" ht="11.25">
      <c r="A65" s="6"/>
      <c r="B65" s="6" t="s">
        <v>16</v>
      </c>
      <c r="C65" s="7"/>
      <c r="D65" s="7"/>
      <c r="E65" s="7">
        <v>0</v>
      </c>
      <c r="F65" s="7"/>
      <c r="G65" s="7">
        <v>-40000</v>
      </c>
      <c r="H65" s="7">
        <v>-40000</v>
      </c>
      <c r="I65" s="7">
        <v>-40000</v>
      </c>
      <c r="J65" s="7">
        <v>-40000</v>
      </c>
      <c r="K65" s="7">
        <v>-40000</v>
      </c>
      <c r="L65" s="7"/>
      <c r="M65" s="7"/>
      <c r="N65" s="7"/>
      <c r="O65" s="7"/>
      <c r="P65" s="7"/>
    </row>
    <row r="66" spans="1:16" s="29" customFormat="1" ht="22.5">
      <c r="A66" s="26">
        <v>13</v>
      </c>
      <c r="B66" s="42" t="s">
        <v>55</v>
      </c>
      <c r="C66" s="28"/>
      <c r="D66" s="28"/>
      <c r="E66" s="28">
        <f aca="true" t="shared" si="14" ref="E66:P66">SUM(E67:E69)</f>
        <v>806000</v>
      </c>
      <c r="F66" s="28">
        <f t="shared" si="14"/>
        <v>806000</v>
      </c>
      <c r="G66" s="28">
        <f t="shared" si="14"/>
        <v>644800</v>
      </c>
      <c r="H66" s="28">
        <f t="shared" si="14"/>
        <v>483600</v>
      </c>
      <c r="I66" s="28">
        <f t="shared" si="14"/>
        <v>322400</v>
      </c>
      <c r="J66" s="28">
        <f t="shared" si="14"/>
        <v>161200</v>
      </c>
      <c r="K66" s="28">
        <f t="shared" si="14"/>
        <v>0</v>
      </c>
      <c r="L66" s="28">
        <f t="shared" si="14"/>
        <v>0</v>
      </c>
      <c r="M66" s="28">
        <f t="shared" si="14"/>
        <v>0</v>
      </c>
      <c r="N66" s="28">
        <f t="shared" si="14"/>
        <v>0</v>
      </c>
      <c r="O66" s="28">
        <f t="shared" si="14"/>
        <v>0</v>
      </c>
      <c r="P66" s="28">
        <f t="shared" si="14"/>
        <v>0</v>
      </c>
    </row>
    <row r="67" spans="1:16" ht="11.25">
      <c r="A67" s="6"/>
      <c r="B67" s="6" t="s">
        <v>10</v>
      </c>
      <c r="C67" s="7"/>
      <c r="D67" s="7"/>
      <c r="E67" s="7">
        <v>0</v>
      </c>
      <c r="F67" s="7">
        <f aca="true" t="shared" si="15" ref="F67:P67">E66</f>
        <v>806000</v>
      </c>
      <c r="G67" s="7">
        <f t="shared" si="15"/>
        <v>806000</v>
      </c>
      <c r="H67" s="7">
        <f t="shared" si="15"/>
        <v>644800</v>
      </c>
      <c r="I67" s="7">
        <f t="shared" si="15"/>
        <v>483600</v>
      </c>
      <c r="J67" s="7">
        <f t="shared" si="15"/>
        <v>322400</v>
      </c>
      <c r="K67" s="7">
        <f t="shared" si="15"/>
        <v>161200</v>
      </c>
      <c r="L67" s="7">
        <f t="shared" si="15"/>
        <v>0</v>
      </c>
      <c r="M67" s="7">
        <f t="shared" si="15"/>
        <v>0</v>
      </c>
      <c r="N67" s="7">
        <f t="shared" si="15"/>
        <v>0</v>
      </c>
      <c r="O67" s="7">
        <f t="shared" si="15"/>
        <v>0</v>
      </c>
      <c r="P67" s="7">
        <f t="shared" si="15"/>
        <v>0</v>
      </c>
    </row>
    <row r="68" spans="1:16" ht="11.25">
      <c r="A68" s="6"/>
      <c r="B68" s="6" t="s">
        <v>8</v>
      </c>
      <c r="C68" s="7"/>
      <c r="D68" s="7"/>
      <c r="E68" s="7">
        <v>806000</v>
      </c>
      <c r="F68" s="7"/>
      <c r="G68" s="7"/>
      <c r="H68" s="7"/>
      <c r="I68" s="7"/>
      <c r="J68" s="6"/>
      <c r="K68" s="6"/>
      <c r="L68" s="6"/>
      <c r="M68" s="6"/>
      <c r="N68" s="6"/>
      <c r="O68" s="6"/>
      <c r="P68" s="6"/>
    </row>
    <row r="69" spans="1:16" ht="11.25">
      <c r="A69" s="6"/>
      <c r="B69" s="6" t="s">
        <v>16</v>
      </c>
      <c r="C69" s="7"/>
      <c r="D69" s="7"/>
      <c r="E69" s="7">
        <v>0</v>
      </c>
      <c r="F69" s="7"/>
      <c r="G69" s="7">
        <v>-161200</v>
      </c>
      <c r="H69" s="7">
        <v>-161200</v>
      </c>
      <c r="I69" s="7">
        <v>-161200</v>
      </c>
      <c r="J69" s="7">
        <v>-161200</v>
      </c>
      <c r="K69" s="7">
        <v>-161200</v>
      </c>
      <c r="L69" s="7"/>
      <c r="M69" s="7"/>
      <c r="N69" s="7"/>
      <c r="O69" s="7"/>
      <c r="P69" s="7"/>
    </row>
    <row r="70" spans="1:16" s="29" customFormat="1" ht="22.5">
      <c r="A70" s="26">
        <v>14</v>
      </c>
      <c r="B70" s="42" t="s">
        <v>56</v>
      </c>
      <c r="C70" s="28"/>
      <c r="D70" s="28"/>
      <c r="E70" s="28">
        <f aca="true" t="shared" si="16" ref="E70:P70">SUM(E71:E73)</f>
        <v>0</v>
      </c>
      <c r="F70" s="28">
        <f>SUM(F71:F73)</f>
        <v>5853541</v>
      </c>
      <c r="G70" s="28">
        <f t="shared" si="16"/>
        <v>5853541</v>
      </c>
      <c r="H70" s="28">
        <f t="shared" si="16"/>
        <v>5128541</v>
      </c>
      <c r="I70" s="28">
        <f t="shared" si="16"/>
        <v>4403541</v>
      </c>
      <c r="J70" s="28">
        <f t="shared" si="16"/>
        <v>3678541</v>
      </c>
      <c r="K70" s="28">
        <f t="shared" si="16"/>
        <v>2953541</v>
      </c>
      <c r="L70" s="28">
        <f t="shared" si="16"/>
        <v>2228541</v>
      </c>
      <c r="M70" s="28">
        <f t="shared" si="16"/>
        <v>1503541</v>
      </c>
      <c r="N70" s="28">
        <f t="shared" si="16"/>
        <v>778541</v>
      </c>
      <c r="O70" s="28">
        <f t="shared" si="16"/>
        <v>53541</v>
      </c>
      <c r="P70" s="28">
        <f t="shared" si="16"/>
        <v>0</v>
      </c>
    </row>
    <row r="71" spans="1:16" ht="11.25">
      <c r="A71" s="6"/>
      <c r="B71" s="6" t="s">
        <v>10</v>
      </c>
      <c r="C71" s="7"/>
      <c r="D71" s="7"/>
      <c r="E71" s="7">
        <v>0</v>
      </c>
      <c r="F71" s="7"/>
      <c r="G71" s="7">
        <f>F70</f>
        <v>5853541</v>
      </c>
      <c r="H71" s="7">
        <f aca="true" t="shared" si="17" ref="H71:P71">G70</f>
        <v>5853541</v>
      </c>
      <c r="I71" s="7">
        <f t="shared" si="17"/>
        <v>5128541</v>
      </c>
      <c r="J71" s="7">
        <f t="shared" si="17"/>
        <v>4403541</v>
      </c>
      <c r="K71" s="7">
        <f t="shared" si="17"/>
        <v>3678541</v>
      </c>
      <c r="L71" s="7">
        <f t="shared" si="17"/>
        <v>2953541</v>
      </c>
      <c r="M71" s="7">
        <f t="shared" si="17"/>
        <v>2228541</v>
      </c>
      <c r="N71" s="7">
        <f t="shared" si="17"/>
        <v>1503541</v>
      </c>
      <c r="O71" s="7">
        <f t="shared" si="17"/>
        <v>778541</v>
      </c>
      <c r="P71" s="7">
        <f t="shared" si="17"/>
        <v>53541</v>
      </c>
    </row>
    <row r="72" spans="1:16" ht="11.25">
      <c r="A72" s="6"/>
      <c r="B72" s="6" t="s">
        <v>8</v>
      </c>
      <c r="C72" s="7"/>
      <c r="D72" s="7"/>
      <c r="E72" s="7"/>
      <c r="F72" s="7">
        <v>5853541</v>
      </c>
      <c r="G72" s="7"/>
      <c r="H72" s="7"/>
      <c r="I72" s="7"/>
      <c r="J72" s="6"/>
      <c r="K72" s="6"/>
      <c r="L72" s="6"/>
      <c r="M72" s="6"/>
      <c r="N72" s="6"/>
      <c r="O72" s="6"/>
      <c r="P72" s="6"/>
    </row>
    <row r="73" spans="1:16" ht="11.25">
      <c r="A73" s="6"/>
      <c r="B73" s="6" t="s">
        <v>16</v>
      </c>
      <c r="C73" s="7"/>
      <c r="D73" s="7"/>
      <c r="E73" s="7">
        <v>0</v>
      </c>
      <c r="F73" s="7"/>
      <c r="G73" s="7"/>
      <c r="H73" s="7">
        <v>-725000</v>
      </c>
      <c r="I73" s="7">
        <v>-725000</v>
      </c>
      <c r="J73" s="7">
        <v>-725000</v>
      </c>
      <c r="K73" s="7">
        <v>-725000</v>
      </c>
      <c r="L73" s="7">
        <v>-725000</v>
      </c>
      <c r="M73" s="7">
        <v>-725000</v>
      </c>
      <c r="N73" s="7">
        <v>-725000</v>
      </c>
      <c r="O73" s="7">
        <v>-725000</v>
      </c>
      <c r="P73" s="7">
        <v>-53541</v>
      </c>
    </row>
    <row r="74" spans="1:16" s="12" customFormat="1" ht="11.25">
      <c r="A74" s="51" t="s">
        <v>18</v>
      </c>
      <c r="B74" s="52" t="s">
        <v>38</v>
      </c>
      <c r="C74" s="53">
        <f>C34+C38+C42+C46+C50+C54+C58+C62+C66+C70</f>
        <v>1000000</v>
      </c>
      <c r="D74" s="53">
        <f aca="true" t="shared" si="18" ref="D74:P74">D34+D38+D42+D46+D50+D54+D58+D62+D66+D70</f>
        <v>3458954</v>
      </c>
      <c r="E74" s="53">
        <f t="shared" si="18"/>
        <v>3708387</v>
      </c>
      <c r="F74" s="53">
        <f t="shared" si="18"/>
        <v>8403325</v>
      </c>
      <c r="G74" s="53">
        <f t="shared" si="18"/>
        <v>7739907</v>
      </c>
      <c r="H74" s="53">
        <f t="shared" si="18"/>
        <v>6259925</v>
      </c>
      <c r="I74" s="53">
        <f t="shared" si="18"/>
        <v>4805941</v>
      </c>
      <c r="J74" s="53">
        <f t="shared" si="18"/>
        <v>3879741</v>
      </c>
      <c r="K74" s="53">
        <f t="shared" si="18"/>
        <v>2953541</v>
      </c>
      <c r="L74" s="53">
        <f t="shared" si="18"/>
        <v>2228541</v>
      </c>
      <c r="M74" s="53">
        <f t="shared" si="18"/>
        <v>1503541</v>
      </c>
      <c r="N74" s="53">
        <f t="shared" si="18"/>
        <v>778541</v>
      </c>
      <c r="O74" s="53">
        <f t="shared" si="18"/>
        <v>53541</v>
      </c>
      <c r="P74" s="53">
        <f t="shared" si="18"/>
        <v>0</v>
      </c>
    </row>
    <row r="75" spans="1:16" s="12" customFormat="1" ht="12.75">
      <c r="A75" s="25" t="s">
        <v>25</v>
      </c>
      <c r="B75" s="11" t="s">
        <v>39</v>
      </c>
      <c r="C75" s="4">
        <f>C37+C41+C45+C49+C53+C57+C61+C65+C69+C73</f>
        <v>-85000</v>
      </c>
      <c r="D75" s="4">
        <f aca="true" t="shared" si="19" ref="D75:P75">D37+D41+D45+D49+D53+D57+D61+D65+D69+D73</f>
        <v>-304548</v>
      </c>
      <c r="E75" s="4">
        <f t="shared" si="19"/>
        <v>-756567</v>
      </c>
      <c r="F75" s="4">
        <f t="shared" si="19"/>
        <v>-1026658</v>
      </c>
      <c r="G75" s="4">
        <f t="shared" si="19"/>
        <v>-795364</v>
      </c>
      <c r="H75" s="4">
        <f t="shared" si="19"/>
        <v>-1479982</v>
      </c>
      <c r="I75" s="4">
        <f t="shared" si="19"/>
        <v>-1453984</v>
      </c>
      <c r="J75" s="4">
        <f t="shared" si="19"/>
        <v>-926200</v>
      </c>
      <c r="K75" s="4">
        <f t="shared" si="19"/>
        <v>-926200</v>
      </c>
      <c r="L75" s="4">
        <f t="shared" si="19"/>
        <v>-725000</v>
      </c>
      <c r="M75" s="4">
        <f t="shared" si="19"/>
        <v>-725000</v>
      </c>
      <c r="N75" s="4">
        <f t="shared" si="19"/>
        <v>-725000</v>
      </c>
      <c r="O75" s="4">
        <f t="shared" si="19"/>
        <v>-725000</v>
      </c>
      <c r="P75" s="4">
        <f t="shared" si="19"/>
        <v>-53541</v>
      </c>
    </row>
    <row r="76" spans="1:16" s="5" customFormat="1" ht="25.5" customHeight="1">
      <c r="A76" s="54" t="s">
        <v>19</v>
      </c>
      <c r="B76" s="55" t="s">
        <v>20</v>
      </c>
      <c r="C76" s="53">
        <f aca="true" t="shared" si="20" ref="C76:P76">SUM(C77:C79)</f>
        <v>1283901</v>
      </c>
      <c r="D76" s="53">
        <f t="shared" si="20"/>
        <v>1018327</v>
      </c>
      <c r="E76" s="53">
        <f t="shared" si="20"/>
        <v>428548</v>
      </c>
      <c r="F76" s="53">
        <f t="shared" si="20"/>
        <v>401691</v>
      </c>
      <c r="G76" s="53">
        <f t="shared" si="20"/>
        <v>363550</v>
      </c>
      <c r="H76" s="53">
        <f t="shared" si="20"/>
        <v>331032</v>
      </c>
      <c r="I76" s="53">
        <f t="shared" si="20"/>
        <v>315458</v>
      </c>
      <c r="J76" s="53">
        <f t="shared" si="20"/>
        <v>299884</v>
      </c>
      <c r="K76" s="53">
        <f t="shared" si="20"/>
        <v>284310</v>
      </c>
      <c r="L76" s="53">
        <f t="shared" si="20"/>
        <v>268736</v>
      </c>
      <c r="M76" s="53">
        <f t="shared" si="20"/>
        <v>253162</v>
      </c>
      <c r="N76" s="53">
        <f t="shared" si="20"/>
        <v>237588</v>
      </c>
      <c r="O76" s="53">
        <f t="shared" si="20"/>
        <v>222014</v>
      </c>
      <c r="P76" s="53">
        <f t="shared" si="20"/>
        <v>206440</v>
      </c>
    </row>
    <row r="77" spans="1:16" ht="11.25">
      <c r="A77" s="6"/>
      <c r="B77" s="6" t="s">
        <v>10</v>
      </c>
      <c r="C77" s="7">
        <v>1424475</v>
      </c>
      <c r="D77" s="7">
        <v>1283901</v>
      </c>
      <c r="E77" s="7">
        <f>D76</f>
        <v>1018327</v>
      </c>
      <c r="F77" s="7">
        <f>E76</f>
        <v>428548</v>
      </c>
      <c r="G77" s="7">
        <f aca="true" t="shared" si="21" ref="G77:P77">F76</f>
        <v>401691</v>
      </c>
      <c r="H77" s="7">
        <f t="shared" si="21"/>
        <v>363550</v>
      </c>
      <c r="I77" s="7">
        <f t="shared" si="21"/>
        <v>331032</v>
      </c>
      <c r="J77" s="7">
        <f t="shared" si="21"/>
        <v>315458</v>
      </c>
      <c r="K77" s="7">
        <f t="shared" si="21"/>
        <v>299884</v>
      </c>
      <c r="L77" s="7">
        <f t="shared" si="21"/>
        <v>284310</v>
      </c>
      <c r="M77" s="7">
        <f t="shared" si="21"/>
        <v>268736</v>
      </c>
      <c r="N77" s="7">
        <f t="shared" si="21"/>
        <v>253162</v>
      </c>
      <c r="O77" s="7">
        <f t="shared" si="21"/>
        <v>237588</v>
      </c>
      <c r="P77" s="7">
        <f t="shared" si="21"/>
        <v>222014</v>
      </c>
    </row>
    <row r="78" spans="1:16" ht="11.25">
      <c r="A78" s="6"/>
      <c r="B78" s="6" t="s">
        <v>21</v>
      </c>
      <c r="C78" s="7">
        <v>0</v>
      </c>
      <c r="D78" s="7">
        <v>0</v>
      </c>
      <c r="E78" s="7">
        <v>50795</v>
      </c>
      <c r="F78" s="7">
        <v>0</v>
      </c>
      <c r="G78" s="7">
        <v>0</v>
      </c>
      <c r="H78" s="7">
        <v>0</v>
      </c>
      <c r="I78" s="7">
        <v>0</v>
      </c>
      <c r="J78" s="6"/>
      <c r="K78" s="6"/>
      <c r="L78" s="6"/>
      <c r="M78" s="6"/>
      <c r="N78" s="6"/>
      <c r="O78" s="6"/>
      <c r="P78" s="6"/>
    </row>
    <row r="79" spans="1:16" ht="11.25">
      <c r="A79" s="30" t="s">
        <v>43</v>
      </c>
      <c r="B79" s="6" t="s">
        <v>60</v>
      </c>
      <c r="C79" s="7">
        <v>-140574</v>
      </c>
      <c r="D79" s="7">
        <v>-265574</v>
      </c>
      <c r="E79" s="7">
        <v>-640574</v>
      </c>
      <c r="F79" s="7">
        <v>-26857</v>
      </c>
      <c r="G79" s="7">
        <v>-38141</v>
      </c>
      <c r="H79" s="7">
        <v>-32518</v>
      </c>
      <c r="I79" s="7">
        <v>-15574</v>
      </c>
      <c r="J79" s="7">
        <v>-15574</v>
      </c>
      <c r="K79" s="7">
        <v>-15574</v>
      </c>
      <c r="L79" s="7">
        <v>-15574</v>
      </c>
      <c r="M79" s="7">
        <v>-15574</v>
      </c>
      <c r="N79" s="7">
        <v>-15574</v>
      </c>
      <c r="O79" s="7">
        <v>-15574</v>
      </c>
      <c r="P79" s="7">
        <v>-15574</v>
      </c>
    </row>
    <row r="80" spans="1:16" s="5" customFormat="1" ht="13.5" customHeight="1">
      <c r="A80" s="47"/>
      <c r="B80" s="47" t="s">
        <v>22</v>
      </c>
      <c r="C80" s="56">
        <f>C26+C74+C76</f>
        <v>4533901</v>
      </c>
      <c r="D80" s="56">
        <f aca="true" t="shared" si="22" ref="D80:P80">D26+D74+D76</f>
        <v>4817280</v>
      </c>
      <c r="E80" s="56">
        <f t="shared" si="22"/>
        <v>4750133</v>
      </c>
      <c r="F80" s="56">
        <f t="shared" si="22"/>
        <v>10803331</v>
      </c>
      <c r="G80" s="56">
        <f t="shared" si="22"/>
        <v>9528652</v>
      </c>
      <c r="H80" s="56">
        <f t="shared" si="22"/>
        <v>7359532</v>
      </c>
      <c r="I80" s="56">
        <f t="shared" si="22"/>
        <v>5369774</v>
      </c>
      <c r="J80" s="56">
        <f t="shared" si="22"/>
        <v>4345000</v>
      </c>
      <c r="K80" s="56">
        <f t="shared" si="22"/>
        <v>3320226</v>
      </c>
      <c r="L80" s="56">
        <f t="shared" si="22"/>
        <v>2497277</v>
      </c>
      <c r="M80" s="56">
        <f t="shared" si="22"/>
        <v>1756703</v>
      </c>
      <c r="N80" s="56">
        <f t="shared" si="22"/>
        <v>1016129</v>
      </c>
      <c r="O80" s="56">
        <f t="shared" si="22"/>
        <v>275555</v>
      </c>
      <c r="P80" s="56">
        <f t="shared" si="22"/>
        <v>206440</v>
      </c>
    </row>
    <row r="81" spans="1:16" s="29" customFormat="1" ht="11.25">
      <c r="A81" s="26"/>
      <c r="B81" s="26" t="s">
        <v>44</v>
      </c>
      <c r="C81" s="31">
        <f aca="true" t="shared" si="23" ref="C81:P81">C27+C75+C79</f>
        <v>-1125574</v>
      </c>
      <c r="D81" s="31">
        <f t="shared" si="23"/>
        <v>-2640123</v>
      </c>
      <c r="E81" s="31">
        <f t="shared" si="23"/>
        <v>-1599140</v>
      </c>
      <c r="F81" s="31">
        <f t="shared" si="23"/>
        <v>-1340575</v>
      </c>
      <c r="G81" s="31">
        <f t="shared" si="23"/>
        <v>-1406625</v>
      </c>
      <c r="H81" s="31">
        <f t="shared" si="23"/>
        <v>-2169120</v>
      </c>
      <c r="I81" s="31">
        <f t="shared" si="23"/>
        <v>-1989758</v>
      </c>
      <c r="J81" s="31">
        <f t="shared" si="23"/>
        <v>-1024774</v>
      </c>
      <c r="K81" s="31">
        <f t="shared" si="23"/>
        <v>-1024774</v>
      </c>
      <c r="L81" s="31">
        <f t="shared" si="23"/>
        <v>-822949</v>
      </c>
      <c r="M81" s="31">
        <f t="shared" si="23"/>
        <v>-740574</v>
      </c>
      <c r="N81" s="31">
        <f t="shared" si="23"/>
        <v>-740574</v>
      </c>
      <c r="O81" s="31">
        <f t="shared" si="23"/>
        <v>-740574</v>
      </c>
      <c r="P81" s="31">
        <f t="shared" si="23"/>
        <v>-69115</v>
      </c>
    </row>
    <row r="82" spans="2:16" s="43" customFormat="1" ht="21">
      <c r="B82" s="43" t="s">
        <v>57</v>
      </c>
      <c r="C82" s="44">
        <f>C27+C75</f>
        <v>-985000</v>
      </c>
      <c r="D82" s="44">
        <f aca="true" t="shared" si="24" ref="D82:P82">D27+D75</f>
        <v>-2374549</v>
      </c>
      <c r="E82" s="44">
        <f t="shared" si="24"/>
        <v>-958566</v>
      </c>
      <c r="F82" s="44">
        <f t="shared" si="24"/>
        <v>-1313718</v>
      </c>
      <c r="G82" s="44">
        <f t="shared" si="24"/>
        <v>-1368484</v>
      </c>
      <c r="H82" s="44">
        <f t="shared" si="24"/>
        <v>-2136602</v>
      </c>
      <c r="I82" s="44">
        <f t="shared" si="24"/>
        <v>-1974184</v>
      </c>
      <c r="J82" s="44">
        <f t="shared" si="24"/>
        <v>-1009200</v>
      </c>
      <c r="K82" s="44">
        <f t="shared" si="24"/>
        <v>-1009200</v>
      </c>
      <c r="L82" s="44">
        <f t="shared" si="24"/>
        <v>-807375</v>
      </c>
      <c r="M82" s="44">
        <f t="shared" si="24"/>
        <v>-725000</v>
      </c>
      <c r="N82" s="44">
        <f t="shared" si="24"/>
        <v>-725000</v>
      </c>
      <c r="O82" s="44">
        <f t="shared" si="24"/>
        <v>-725000</v>
      </c>
      <c r="P82" s="44">
        <f t="shared" si="24"/>
        <v>-53541</v>
      </c>
    </row>
    <row r="83" spans="7:15" ht="11.25">
      <c r="G83" s="39" t="s">
        <v>49</v>
      </c>
      <c r="O83" s="39" t="s">
        <v>49</v>
      </c>
    </row>
    <row r="85" spans="6:16" ht="11.25">
      <c r="F85" s="57" t="s">
        <v>61</v>
      </c>
      <c r="G85" s="57"/>
      <c r="H85" s="57"/>
      <c r="N85" s="57" t="s">
        <v>61</v>
      </c>
      <c r="O85" s="57"/>
      <c r="P85" s="57"/>
    </row>
  </sheetData>
  <mergeCells count="8">
    <mergeCell ref="F85:H85"/>
    <mergeCell ref="N85:P85"/>
    <mergeCell ref="E1:I1"/>
    <mergeCell ref="K1:O1"/>
    <mergeCell ref="A5:I5"/>
    <mergeCell ref="A33:I33"/>
    <mergeCell ref="A28:I28"/>
    <mergeCell ref="E2:I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2006-11-17T12:33:55Z</cp:lastPrinted>
  <dcterms:created xsi:type="dcterms:W3CDTF">2004-11-14T13:11:47Z</dcterms:created>
  <dcterms:modified xsi:type="dcterms:W3CDTF">2007-04-24T06:57:23Z</dcterms:modified>
  <cp:category/>
  <cp:version/>
  <cp:contentType/>
  <cp:contentStatus/>
</cp:coreProperties>
</file>