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<sst xmlns="http://schemas.openxmlformats.org/spreadsheetml/2006/main" count="75" uniqueCount="63">
  <si>
    <t>Nazwa zadania inwestycyjnego</t>
  </si>
  <si>
    <t>Termin realizacji</t>
  </si>
  <si>
    <t>Wartość inwestycji</t>
  </si>
  <si>
    <t>Rok 2004</t>
  </si>
  <si>
    <t>Rok 2005</t>
  </si>
  <si>
    <t>Rok 2006</t>
  </si>
  <si>
    <t>Rok 2007</t>
  </si>
  <si>
    <t>Nr zadania</t>
  </si>
  <si>
    <t>Dotacja z budżetu państwa- 10%</t>
  </si>
  <si>
    <t xml:space="preserve">WYDATKI </t>
  </si>
  <si>
    <t>Przewodniczący Rady Miasta</t>
  </si>
  <si>
    <t>Rozpocz.</t>
  </si>
  <si>
    <t>Zakończ.</t>
  </si>
  <si>
    <t xml:space="preserve">           dochody własne</t>
  </si>
  <si>
    <t xml:space="preserve">w tym: </t>
  </si>
  <si>
    <t>PLAN WYDATKÓW ZWIĄZANYCH Z WIELOLETNIM PLANEM INWESTYCYJNYM MIASTA RYPINA NA LATA 2004-2008</t>
  </si>
  <si>
    <t>Rok 2008</t>
  </si>
  <si>
    <t>w tym:</t>
  </si>
  <si>
    <t>Kompleksowe uregulowanie gospodarki wodno-ściekowej na terenoe Miasta Rypina</t>
  </si>
  <si>
    <t>wydatki kwalifikowane-zgodne z wnioskiem UE</t>
  </si>
  <si>
    <t>wydatki niekwalifikowane- zgodne z wnioskiem UE</t>
  </si>
  <si>
    <t>Pozostałe dochody własne- pożyczka z WFOŚ</t>
  </si>
  <si>
    <t>wydatki nie objęte umową</t>
  </si>
  <si>
    <t>Środki własne:</t>
  </si>
  <si>
    <t>Razem BP-10%-kwota po stronie dochodów-6339</t>
  </si>
  <si>
    <t xml:space="preserve">           kredyt- BGK lub inne</t>
  </si>
  <si>
    <t>I</t>
  </si>
  <si>
    <t>II</t>
  </si>
  <si>
    <t>Budowa wielofunkcyjnego boiska sportowego ze sztuczną murawą</t>
  </si>
  <si>
    <t>OGÓŁEM:</t>
  </si>
  <si>
    <t>III</t>
  </si>
  <si>
    <t>Budowa drogi z polbruku w ul. Lissowskiego</t>
  </si>
  <si>
    <t>Załącznik Nr 11 do Budżetu Miasta Rypina na 2007 rok</t>
  </si>
  <si>
    <t>źródła finansowania zadania Nr II</t>
  </si>
  <si>
    <t>źródła finansowania zadania Nr I</t>
  </si>
  <si>
    <t>UE- Fundusze strukturalne- 75%</t>
  </si>
  <si>
    <t>Środki własne:15%</t>
  </si>
  <si>
    <t>Razem:</t>
  </si>
  <si>
    <t>Budowa sieci kanalizacji sanitarnej w rejonie ulicy Kościuszki i Rzeźniczej</t>
  </si>
  <si>
    <t>Pożyczka z WFOŚ</t>
  </si>
  <si>
    <t>Dofinansowanie KOMES</t>
  </si>
  <si>
    <t>źródła finansowania zadania Nr III</t>
  </si>
  <si>
    <t>IV</t>
  </si>
  <si>
    <t>V</t>
  </si>
  <si>
    <t>źródła finansowania zadania Nr V</t>
  </si>
  <si>
    <t>VI</t>
  </si>
  <si>
    <t>źródła finansowania zadania Nr VI</t>
  </si>
  <si>
    <t>źródła finansowania zadania Nr VII</t>
  </si>
  <si>
    <t>Razem UE-57,90%-kwota po stronie dochodów-6298</t>
  </si>
  <si>
    <t>Dotacja z budżetu państwa- 9,65%</t>
  </si>
  <si>
    <t>UE- Fundusze strukturalne- 57,90%- za lata 2004-2005</t>
  </si>
  <si>
    <t>UE- Fundusze strukturalne- 57,90%</t>
  </si>
  <si>
    <t>Razem źródła finansowania:</t>
  </si>
  <si>
    <t>Dotacja z budżetu państwa- 9,65%- za lata 2004-2005</t>
  </si>
  <si>
    <t xml:space="preserve">            prefinansowanie</t>
  </si>
  <si>
    <t>GFOŚ</t>
  </si>
  <si>
    <t>dofinansowanie NZOZ DORMED</t>
  </si>
  <si>
    <t>Utworzenie Rypińskiego Parku Przemysłowego Bielawki - Puszcza Miejska - I etap.(w tym: studium wykonalności, projekt, rewitalizacja obszarów poprzemysłowych z przebudową ul. Bielawki- 75%UE, 10%BP, 15%BG)</t>
  </si>
  <si>
    <t>Miasto Rypin</t>
  </si>
  <si>
    <t>Gmina Rypin</t>
  </si>
  <si>
    <t>dr  Piotr  Gałkowski</t>
  </si>
  <si>
    <t>Kompleksowe uregulowanie gospodarki wodno-ściekowej obszaru aglomeracji Rypin. (studium wykonalności,prace projektowe, przebudowa i modernizacja oczyszczalni ścieków oraz uregulowanie gospodarki wodno-ściekowej.)</t>
  </si>
  <si>
    <t>Uchwała Rady Miasta Rypina Nr IX/77/07 z 01.06.2007r.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</si>
</sst>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sz val="9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65" fontId="4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65" fontId="3" fillId="0" borderId="1" xfId="15" applyNumberFormat="1" applyFont="1" applyBorder="1" applyAlignment="1">
      <alignment/>
    </xf>
    <xf numFmtId="165" fontId="2" fillId="0" borderId="1" xfId="15" applyNumberFormat="1" applyFont="1" applyBorder="1" applyAlignment="1">
      <alignment wrapText="1"/>
    </xf>
    <xf numFmtId="165" fontId="3" fillId="0" borderId="1" xfId="15" applyNumberFormat="1" applyFont="1" applyBorder="1" applyAlignment="1">
      <alignment horizontal="center"/>
    </xf>
    <xf numFmtId="165" fontId="3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165" fontId="3" fillId="0" borderId="1" xfId="15" applyNumberFormat="1" applyFont="1" applyBorder="1" applyAlignment="1">
      <alignment/>
    </xf>
    <xf numFmtId="165" fontId="5" fillId="0" borderId="1" xfId="15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165" fontId="2" fillId="0" borderId="1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165" fontId="4" fillId="2" borderId="1" xfId="15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wrapText="1"/>
    </xf>
    <xf numFmtId="165" fontId="4" fillId="2" borderId="1" xfId="15" applyNumberFormat="1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165" fontId="2" fillId="2" borderId="1" xfId="15" applyNumberFormat="1" applyFont="1" applyFill="1" applyBorder="1" applyAlignment="1">
      <alignment horizontal="center"/>
    </xf>
    <xf numFmtId="165" fontId="4" fillId="2" borderId="1" xfId="15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165" fontId="4" fillId="0" borderId="1" xfId="15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165" fontId="5" fillId="0" borderId="1" xfId="15" applyNumberFormat="1" applyFont="1" applyBorder="1" applyAlignment="1">
      <alignment/>
    </xf>
    <xf numFmtId="43" fontId="5" fillId="0" borderId="1" xfId="15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 wrapText="1"/>
    </xf>
    <xf numFmtId="165" fontId="6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165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6.125" style="0" customWidth="1"/>
    <col min="2" max="2" width="29.875" style="0" customWidth="1"/>
    <col min="5" max="5" width="14.25390625" style="0" customWidth="1"/>
    <col min="6" max="6" width="11.625" style="0" customWidth="1"/>
    <col min="7" max="7" width="12.375" style="0" customWidth="1"/>
    <col min="8" max="8" width="14.125" style="0" customWidth="1"/>
    <col min="9" max="9" width="12.875" style="0" customWidth="1"/>
    <col min="10" max="10" width="13.875" style="0" customWidth="1"/>
  </cols>
  <sheetData>
    <row r="1" ht="12.75">
      <c r="F1" t="s">
        <v>32</v>
      </c>
    </row>
    <row r="2" spans="6:9" ht="12.75">
      <c r="F2" s="60" t="s">
        <v>62</v>
      </c>
      <c r="G2" s="60"/>
      <c r="H2" s="60"/>
      <c r="I2" s="60"/>
    </row>
    <row r="3" spans="1:8" s="1" customFormat="1" ht="12.75">
      <c r="A3" s="52" t="s">
        <v>15</v>
      </c>
      <c r="B3" s="52"/>
      <c r="C3" s="52"/>
      <c r="D3" s="52"/>
      <c r="E3" s="52"/>
      <c r="F3" s="52"/>
      <c r="G3" s="52"/>
      <c r="H3" s="52"/>
    </row>
    <row r="4" spans="1:10" s="6" customFormat="1" ht="13.5" customHeight="1">
      <c r="A4" s="61" t="s">
        <v>7</v>
      </c>
      <c r="B4" s="62" t="s">
        <v>0</v>
      </c>
      <c r="C4" s="62" t="s">
        <v>1</v>
      </c>
      <c r="D4" s="62"/>
      <c r="E4" s="5"/>
      <c r="F4" s="62" t="s">
        <v>9</v>
      </c>
      <c r="G4" s="62"/>
      <c r="H4" s="62"/>
      <c r="I4" s="62"/>
      <c r="J4" s="62"/>
    </row>
    <row r="5" spans="1:10" s="6" customFormat="1" ht="24.75" customHeight="1">
      <c r="A5" s="61"/>
      <c r="B5" s="62"/>
      <c r="C5" s="3" t="s">
        <v>11</v>
      </c>
      <c r="D5" s="3" t="s">
        <v>12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4" t="s">
        <v>16</v>
      </c>
    </row>
    <row r="6" spans="1:10" s="8" customFormat="1" ht="12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s="11" customFormat="1" ht="37.5" customHeight="1">
      <c r="A7" s="37" t="s">
        <v>26</v>
      </c>
      <c r="B7" s="22" t="s">
        <v>18</v>
      </c>
      <c r="C7" s="33">
        <v>2004</v>
      </c>
      <c r="D7" s="33">
        <v>2007</v>
      </c>
      <c r="E7" s="36">
        <f>SUM(F7:J7)</f>
        <v>5950104</v>
      </c>
      <c r="F7" s="36">
        <f>SUM(F9:F11)</f>
        <v>55020</v>
      </c>
      <c r="G7" s="36">
        <f>SUM(G9:G11)</f>
        <v>125002</v>
      </c>
      <c r="H7" s="36">
        <f>SUM(H9:H11)</f>
        <v>2064757</v>
      </c>
      <c r="I7" s="36">
        <f>SUM(I9:I11)</f>
        <v>3705325</v>
      </c>
      <c r="J7" s="36">
        <f>SUM(J9:J11)</f>
        <v>0</v>
      </c>
    </row>
    <row r="8" spans="1:10" s="12" customFormat="1" ht="12">
      <c r="A8" s="46"/>
      <c r="B8" s="47" t="s">
        <v>17</v>
      </c>
      <c r="C8" s="48"/>
      <c r="D8" s="48"/>
      <c r="E8" s="10">
        <f>SUM(F8:J8)</f>
        <v>0</v>
      </c>
      <c r="F8" s="49"/>
      <c r="G8" s="49"/>
      <c r="H8" s="49"/>
      <c r="I8" s="49"/>
      <c r="J8" s="50"/>
    </row>
    <row r="9" spans="1:10" s="12" customFormat="1" ht="24">
      <c r="A9" s="46"/>
      <c r="B9" s="47" t="s">
        <v>19</v>
      </c>
      <c r="C9" s="48"/>
      <c r="D9" s="48"/>
      <c r="E9" s="10">
        <f>SUM(F9:I9)</f>
        <v>4838981</v>
      </c>
      <c r="F9" s="49">
        <v>44227</v>
      </c>
      <c r="G9" s="49">
        <v>84241</v>
      </c>
      <c r="H9" s="49">
        <v>1996074</v>
      </c>
      <c r="I9" s="49">
        <v>2714439</v>
      </c>
      <c r="J9" s="50"/>
    </row>
    <row r="10" spans="1:10" s="12" customFormat="1" ht="24">
      <c r="A10" s="46"/>
      <c r="B10" s="47" t="s">
        <v>20</v>
      </c>
      <c r="C10" s="48"/>
      <c r="D10" s="48"/>
      <c r="E10" s="10">
        <f>SUM(F10:J10)</f>
        <v>124735</v>
      </c>
      <c r="F10" s="49"/>
      <c r="G10" s="49"/>
      <c r="H10" s="49">
        <v>33078</v>
      </c>
      <c r="I10" s="49">
        <v>91657</v>
      </c>
      <c r="J10" s="50"/>
    </row>
    <row r="11" spans="1:10" s="12" customFormat="1" ht="12">
      <c r="A11" s="46"/>
      <c r="B11" s="47" t="s">
        <v>22</v>
      </c>
      <c r="C11" s="48"/>
      <c r="D11" s="48"/>
      <c r="E11" s="10">
        <f>SUM(F11:J11)</f>
        <v>986388</v>
      </c>
      <c r="F11" s="49">
        <v>10793</v>
      </c>
      <c r="G11" s="49">
        <v>40761</v>
      </c>
      <c r="H11" s="49">
        <v>35605</v>
      </c>
      <c r="I11" s="49">
        <v>899229</v>
      </c>
      <c r="J11" s="50"/>
    </row>
    <row r="12" spans="1:10" s="14" customFormat="1" ht="12">
      <c r="A12" s="62" t="s">
        <v>34</v>
      </c>
      <c r="B12" s="62"/>
      <c r="C12" s="62"/>
      <c r="D12" s="62"/>
      <c r="E12" s="62"/>
      <c r="F12" s="62"/>
      <c r="G12" s="62"/>
      <c r="H12" s="62"/>
      <c r="I12" s="62"/>
      <c r="J12" s="13"/>
    </row>
    <row r="13" spans="1:10" s="17" customFormat="1" ht="12">
      <c r="A13" s="15">
        <v>1</v>
      </c>
      <c r="B13" s="15" t="s">
        <v>23</v>
      </c>
      <c r="C13" s="15"/>
      <c r="D13" s="15"/>
      <c r="E13" s="16">
        <f>SUM(F13:I13)</f>
        <v>1239061</v>
      </c>
      <c r="F13" s="16">
        <f>F15+F16</f>
        <v>55020</v>
      </c>
      <c r="G13" s="16">
        <f>G15+G16</f>
        <v>125002</v>
      </c>
      <c r="H13" s="16">
        <f>H15+H16</f>
        <v>242119</v>
      </c>
      <c r="I13" s="16">
        <f>I15+I16</f>
        <v>816920</v>
      </c>
      <c r="J13" s="16">
        <f>J15+J16</f>
        <v>0</v>
      </c>
    </row>
    <row r="14" spans="1:10" s="14" customFormat="1" ht="12">
      <c r="A14" s="13"/>
      <c r="B14" s="13" t="s">
        <v>14</v>
      </c>
      <c r="C14" s="13"/>
      <c r="D14" s="13"/>
      <c r="E14" s="16">
        <f aca="true" t="shared" si="0" ref="E14:E24">SUM(F14:I14)</f>
        <v>0</v>
      </c>
      <c r="F14" s="18"/>
      <c r="G14" s="18"/>
      <c r="H14" s="18"/>
      <c r="I14" s="18"/>
      <c r="J14" s="13"/>
    </row>
    <row r="15" spans="1:10" s="14" customFormat="1" ht="12">
      <c r="A15" s="13"/>
      <c r="B15" s="13" t="s">
        <v>13</v>
      </c>
      <c r="C15" s="13"/>
      <c r="D15" s="13"/>
      <c r="E15" s="57">
        <f t="shared" si="0"/>
        <v>297551</v>
      </c>
      <c r="F15" s="18">
        <v>55020</v>
      </c>
      <c r="G15" s="18">
        <v>412</v>
      </c>
      <c r="H15" s="18">
        <v>242119</v>
      </c>
      <c r="I15" s="18"/>
      <c r="J15" s="13"/>
    </row>
    <row r="16" spans="1:10" s="14" customFormat="1" ht="12">
      <c r="A16" s="13"/>
      <c r="B16" s="13" t="s">
        <v>25</v>
      </c>
      <c r="C16" s="13"/>
      <c r="D16" s="13"/>
      <c r="E16" s="21">
        <f t="shared" si="0"/>
        <v>941510</v>
      </c>
      <c r="F16" s="23"/>
      <c r="G16" s="23">
        <v>124590</v>
      </c>
      <c r="H16" s="23"/>
      <c r="I16" s="23">
        <v>816920</v>
      </c>
      <c r="J16" s="13"/>
    </row>
    <row r="17" spans="1:10" s="56" customFormat="1" ht="12">
      <c r="A17" s="53"/>
      <c r="B17" s="53" t="s">
        <v>54</v>
      </c>
      <c r="C17" s="53"/>
      <c r="D17" s="53"/>
      <c r="E17" s="54"/>
      <c r="F17" s="55"/>
      <c r="G17" s="55"/>
      <c r="H17" s="55"/>
      <c r="I17" s="55"/>
      <c r="J17" s="53"/>
    </row>
    <row r="18" spans="1:10" s="17" customFormat="1" ht="24">
      <c r="A18" s="15">
        <v>2</v>
      </c>
      <c r="B18" s="15" t="s">
        <v>21</v>
      </c>
      <c r="C18" s="15"/>
      <c r="D18" s="15"/>
      <c r="E18" s="16">
        <f>SUM(F18:J18)</f>
        <v>1530000</v>
      </c>
      <c r="F18" s="19"/>
      <c r="G18" s="19"/>
      <c r="H18" s="19">
        <v>475198</v>
      </c>
      <c r="I18" s="19">
        <v>1054802</v>
      </c>
      <c r="J18" s="15"/>
    </row>
    <row r="19" spans="1:10" s="11" customFormat="1" ht="12">
      <c r="A19" s="9">
        <v>3</v>
      </c>
      <c r="B19" s="9" t="s">
        <v>51</v>
      </c>
      <c r="C19" s="9"/>
      <c r="D19" s="9"/>
      <c r="E19" s="16">
        <f>SUM(F19:J19)</f>
        <v>2374005</v>
      </c>
      <c r="F19" s="10"/>
      <c r="G19" s="10"/>
      <c r="H19" s="10">
        <v>802345</v>
      </c>
      <c r="I19" s="10">
        <v>1571660</v>
      </c>
      <c r="J19" s="9"/>
    </row>
    <row r="20" spans="1:10" s="43" customFormat="1" ht="24">
      <c r="A20" s="26"/>
      <c r="B20" s="25" t="s">
        <v>50</v>
      </c>
      <c r="C20" s="26"/>
      <c r="D20" s="26"/>
      <c r="E20" s="21">
        <f t="shared" si="0"/>
        <v>74383</v>
      </c>
      <c r="F20" s="24"/>
      <c r="G20" s="24"/>
      <c r="H20" s="24">
        <v>74383</v>
      </c>
      <c r="I20" s="24">
        <v>0</v>
      </c>
      <c r="J20" s="26"/>
    </row>
    <row r="21" spans="1:10" s="43" customFormat="1" ht="25.5" customHeight="1">
      <c r="A21" s="26"/>
      <c r="B21" s="25" t="s">
        <v>48</v>
      </c>
      <c r="C21" s="26"/>
      <c r="D21" s="26"/>
      <c r="E21" s="21">
        <f t="shared" si="0"/>
        <v>2448388</v>
      </c>
      <c r="F21" s="24">
        <f>SUM(F19:F20)</f>
        <v>0</v>
      </c>
      <c r="G21" s="24">
        <f>SUM(G19:G20)</f>
        <v>0</v>
      </c>
      <c r="H21" s="24">
        <f>SUM(H19:H20)</f>
        <v>876728</v>
      </c>
      <c r="I21" s="24">
        <v>1571660</v>
      </c>
      <c r="J21" s="24">
        <f>SUM(J19:J20)</f>
        <v>0</v>
      </c>
    </row>
    <row r="22" spans="1:10" s="28" customFormat="1" ht="12">
      <c r="A22" s="44">
        <v>4</v>
      </c>
      <c r="B22" s="44" t="s">
        <v>49</v>
      </c>
      <c r="C22" s="44"/>
      <c r="D22" s="44"/>
      <c r="E22" s="27">
        <f>SUM(F22:J22)</f>
        <v>413364</v>
      </c>
      <c r="F22" s="45"/>
      <c r="G22" s="45"/>
      <c r="H22" s="45">
        <v>151421</v>
      </c>
      <c r="I22" s="45">
        <v>261943</v>
      </c>
      <c r="J22" s="44"/>
    </row>
    <row r="23" spans="1:10" s="11" customFormat="1" ht="24">
      <c r="A23" s="9"/>
      <c r="B23" s="25" t="s">
        <v>53</v>
      </c>
      <c r="C23" s="26"/>
      <c r="D23" s="26"/>
      <c r="E23" s="21">
        <f t="shared" si="0"/>
        <v>12397</v>
      </c>
      <c r="F23" s="24"/>
      <c r="G23" s="24"/>
      <c r="H23" s="24">
        <v>12397</v>
      </c>
      <c r="I23" s="24"/>
      <c r="J23" s="26"/>
    </row>
    <row r="24" spans="1:10" s="43" customFormat="1" ht="24">
      <c r="A24" s="26"/>
      <c r="B24" s="25" t="s">
        <v>24</v>
      </c>
      <c r="C24" s="26"/>
      <c r="D24" s="26"/>
      <c r="E24" s="21">
        <f t="shared" si="0"/>
        <v>400967</v>
      </c>
      <c r="F24" s="24">
        <f>SUM(F22:F23)</f>
        <v>0</v>
      </c>
      <c r="G24" s="24">
        <f>SUM(G22:G23)</f>
        <v>0</v>
      </c>
      <c r="H24" s="24">
        <v>139024</v>
      </c>
      <c r="I24" s="24">
        <f>SUM(I22:I23)</f>
        <v>261943</v>
      </c>
      <c r="J24" s="24">
        <f>SUM(J22:J23)</f>
        <v>0</v>
      </c>
    </row>
    <row r="25" spans="1:10" s="11" customFormat="1" ht="12">
      <c r="A25" s="9"/>
      <c r="B25" s="25" t="s">
        <v>52</v>
      </c>
      <c r="C25" s="26"/>
      <c r="D25" s="26"/>
      <c r="E25" s="21">
        <f>SUM(F25:J25)</f>
        <v>5556430</v>
      </c>
      <c r="F25" s="21">
        <f>SUM(F13+F18+F21+F24)</f>
        <v>55020</v>
      </c>
      <c r="G25" s="21">
        <f>SUM(G13+G18+G21+G24)</f>
        <v>125002</v>
      </c>
      <c r="H25" s="21">
        <f>H13+H18+H19+H22</f>
        <v>1671083</v>
      </c>
      <c r="I25" s="21">
        <f>SUM(I13+I18+I21+I24)</f>
        <v>3705325</v>
      </c>
      <c r="J25" s="21">
        <f>SUM(J13+J18+J21+J24)</f>
        <v>0</v>
      </c>
    </row>
    <row r="26" spans="1:10" s="28" customFormat="1" ht="96">
      <c r="A26" s="29" t="s">
        <v>27</v>
      </c>
      <c r="B26" s="30" t="s">
        <v>61</v>
      </c>
      <c r="C26" s="51">
        <v>2007</v>
      </c>
      <c r="D26" s="51">
        <v>2008</v>
      </c>
      <c r="E26" s="31">
        <f>SUM(F26:J26)</f>
        <v>10944400</v>
      </c>
      <c r="F26" s="32"/>
      <c r="G26" s="32"/>
      <c r="H26" s="32"/>
      <c r="I26" s="32">
        <v>3444400</v>
      </c>
      <c r="J26" s="32">
        <v>7500000</v>
      </c>
    </row>
    <row r="27" spans="1:10" s="11" customFormat="1" ht="12">
      <c r="A27" s="63" t="s">
        <v>33</v>
      </c>
      <c r="B27" s="64"/>
      <c r="C27" s="64"/>
      <c r="D27" s="64"/>
      <c r="E27" s="64"/>
      <c r="F27" s="64"/>
      <c r="G27" s="64"/>
      <c r="H27" s="64"/>
      <c r="I27" s="64"/>
      <c r="J27" s="65"/>
    </row>
    <row r="28" spans="1:10" s="17" customFormat="1" ht="12">
      <c r="A28" s="15">
        <v>1</v>
      </c>
      <c r="B28" s="15" t="s">
        <v>36</v>
      </c>
      <c r="C28" s="15"/>
      <c r="D28" s="15"/>
      <c r="E28" s="16">
        <f aca="true" t="shared" si="1" ref="E28:J28">SUM(E30:E31)</f>
        <v>1746660</v>
      </c>
      <c r="F28" s="16">
        <f t="shared" si="1"/>
        <v>0</v>
      </c>
      <c r="G28" s="16">
        <f t="shared" si="1"/>
        <v>0</v>
      </c>
      <c r="H28" s="16">
        <f t="shared" si="1"/>
        <v>0</v>
      </c>
      <c r="I28" s="16">
        <f t="shared" si="1"/>
        <v>621660</v>
      </c>
      <c r="J28" s="16">
        <f t="shared" si="1"/>
        <v>1125000</v>
      </c>
    </row>
    <row r="29" spans="1:10" s="14" customFormat="1" ht="12">
      <c r="A29" s="13"/>
      <c r="B29" s="13" t="s">
        <v>14</v>
      </c>
      <c r="C29" s="13"/>
      <c r="D29" s="13"/>
      <c r="E29" s="16">
        <f>SUM(F29:I29)</f>
        <v>0</v>
      </c>
      <c r="F29" s="18"/>
      <c r="G29" s="18"/>
      <c r="H29" s="18"/>
      <c r="I29" s="18"/>
      <c r="J29" s="13"/>
    </row>
    <row r="30" spans="1:10" s="14" customFormat="1" ht="12">
      <c r="A30" s="13"/>
      <c r="B30" s="13" t="s">
        <v>13</v>
      </c>
      <c r="C30" s="13"/>
      <c r="D30" s="13"/>
      <c r="E30" s="21">
        <f>SUM(F30:J30)</f>
        <v>1345749</v>
      </c>
      <c r="F30" s="23"/>
      <c r="G30" s="23"/>
      <c r="H30" s="23">
        <f>H26*15%</f>
        <v>0</v>
      </c>
      <c r="I30" s="23">
        <v>220749</v>
      </c>
      <c r="J30" s="23">
        <f>J26*15%</f>
        <v>1125000</v>
      </c>
    </row>
    <row r="31" spans="1:10" s="14" customFormat="1" ht="12">
      <c r="A31" s="13"/>
      <c r="B31" s="13" t="s">
        <v>39</v>
      </c>
      <c r="C31" s="13"/>
      <c r="D31" s="13"/>
      <c r="E31" s="21">
        <f>SUM(F31:J31)</f>
        <v>400911</v>
      </c>
      <c r="F31" s="23"/>
      <c r="G31" s="23"/>
      <c r="H31" s="23"/>
      <c r="I31" s="23">
        <v>400911</v>
      </c>
      <c r="J31" s="13"/>
    </row>
    <row r="32" spans="1:10" s="11" customFormat="1" ht="12">
      <c r="A32" s="9">
        <v>2</v>
      </c>
      <c r="B32" s="9" t="s">
        <v>35</v>
      </c>
      <c r="C32" s="9"/>
      <c r="D32" s="9"/>
      <c r="E32" s="27">
        <f>SUM(F32:J32)</f>
        <v>7983300</v>
      </c>
      <c r="F32" s="10"/>
      <c r="G32" s="10"/>
      <c r="H32" s="10">
        <f>H26*75%</f>
        <v>0</v>
      </c>
      <c r="I32" s="10">
        <v>2358300</v>
      </c>
      <c r="J32" s="10">
        <f>J26*75%</f>
        <v>5625000</v>
      </c>
    </row>
    <row r="33" spans="1:10" s="11" customFormat="1" ht="12">
      <c r="A33" s="9">
        <v>3</v>
      </c>
      <c r="B33" s="9" t="s">
        <v>8</v>
      </c>
      <c r="C33" s="9"/>
      <c r="D33" s="9"/>
      <c r="E33" s="27">
        <f>SUM(F33:J33)</f>
        <v>1064440</v>
      </c>
      <c r="F33" s="10"/>
      <c r="G33" s="10"/>
      <c r="H33" s="10">
        <f>H26*10%</f>
        <v>0</v>
      </c>
      <c r="I33" s="10">
        <v>314440</v>
      </c>
      <c r="J33" s="10">
        <f>J26*10%</f>
        <v>750000</v>
      </c>
    </row>
    <row r="34" spans="1:10" s="11" customFormat="1" ht="12">
      <c r="A34" s="9">
        <v>4</v>
      </c>
      <c r="B34" s="9" t="s">
        <v>55</v>
      </c>
      <c r="C34" s="9"/>
      <c r="D34" s="9"/>
      <c r="E34" s="27">
        <f>SUM(F34:J34)</f>
        <v>150000</v>
      </c>
      <c r="F34" s="10"/>
      <c r="G34" s="10"/>
      <c r="H34" s="10"/>
      <c r="I34" s="10">
        <v>150000</v>
      </c>
      <c r="J34" s="10"/>
    </row>
    <row r="35" spans="1:10" s="11" customFormat="1" ht="12">
      <c r="A35" s="9"/>
      <c r="B35" s="25" t="s">
        <v>37</v>
      </c>
      <c r="C35" s="26"/>
      <c r="D35" s="26"/>
      <c r="E35" s="21">
        <f>SUM(E28+E32+E33+E34)</f>
        <v>10944400</v>
      </c>
      <c r="F35" s="21">
        <f>SUM(F28+F32+F33)</f>
        <v>0</v>
      </c>
      <c r="G35" s="21">
        <f>SUM(G28+G32+G33)</f>
        <v>0</v>
      </c>
      <c r="H35" s="21">
        <f>SUM(H28+H32+H33)</f>
        <v>0</v>
      </c>
      <c r="I35" s="21">
        <f>I28+I32+I33+I34</f>
        <v>3444400</v>
      </c>
      <c r="J35" s="21">
        <f>SUM(J28+J32+J33)</f>
        <v>7500000</v>
      </c>
    </row>
    <row r="36" spans="1:10" s="28" customFormat="1" ht="36">
      <c r="A36" s="29" t="s">
        <v>30</v>
      </c>
      <c r="B36" s="30" t="s">
        <v>38</v>
      </c>
      <c r="C36" s="51">
        <v>2006</v>
      </c>
      <c r="D36" s="51">
        <v>2007</v>
      </c>
      <c r="E36" s="31">
        <f>SUM(F36:J36)</f>
        <v>318424</v>
      </c>
      <c r="F36" s="32"/>
      <c r="G36" s="32"/>
      <c r="H36" s="32">
        <v>3424</v>
      </c>
      <c r="I36" s="32">
        <v>315000</v>
      </c>
      <c r="J36" s="32"/>
    </row>
    <row r="37" spans="1:10" s="11" customFormat="1" ht="12">
      <c r="A37" s="63" t="s">
        <v>41</v>
      </c>
      <c r="B37" s="64"/>
      <c r="C37" s="64"/>
      <c r="D37" s="64"/>
      <c r="E37" s="64"/>
      <c r="F37" s="64"/>
      <c r="G37" s="64"/>
      <c r="H37" s="64"/>
      <c r="I37" s="64"/>
      <c r="J37" s="65"/>
    </row>
    <row r="38" spans="1:10" s="17" customFormat="1" ht="12">
      <c r="A38" s="15">
        <v>1</v>
      </c>
      <c r="B38" s="15" t="s">
        <v>23</v>
      </c>
      <c r="C38" s="15"/>
      <c r="D38" s="15"/>
      <c r="E38" s="57">
        <f>SUM(F38:J38)</f>
        <v>38424</v>
      </c>
      <c r="F38" s="57"/>
      <c r="G38" s="57"/>
      <c r="H38" s="57">
        <v>3424</v>
      </c>
      <c r="I38" s="57">
        <v>35000</v>
      </c>
      <c r="J38" s="57"/>
    </row>
    <row r="39" spans="1:10" s="11" customFormat="1" ht="12">
      <c r="A39" s="9">
        <v>2</v>
      </c>
      <c r="B39" s="9" t="s">
        <v>39</v>
      </c>
      <c r="C39" s="9"/>
      <c r="D39" s="9"/>
      <c r="E39" s="57">
        <f>SUM(F39:J39)</f>
        <v>203000</v>
      </c>
      <c r="F39" s="18"/>
      <c r="G39" s="18"/>
      <c r="H39" s="18">
        <v>0</v>
      </c>
      <c r="I39" s="18">
        <v>203000</v>
      </c>
      <c r="J39" s="18">
        <f>J36*75%</f>
        <v>0</v>
      </c>
    </row>
    <row r="40" spans="1:10" s="11" customFormat="1" ht="12">
      <c r="A40" s="9">
        <v>3</v>
      </c>
      <c r="B40" s="9" t="s">
        <v>40</v>
      </c>
      <c r="C40" s="9"/>
      <c r="D40" s="9"/>
      <c r="E40" s="57">
        <f>SUM(F40:J40)</f>
        <v>77000</v>
      </c>
      <c r="F40" s="18"/>
      <c r="G40" s="18"/>
      <c r="H40" s="18">
        <v>0</v>
      </c>
      <c r="I40" s="18">
        <v>77000</v>
      </c>
      <c r="J40" s="18">
        <f>J36*10%</f>
        <v>0</v>
      </c>
    </row>
    <row r="41" spans="1:10" s="11" customFormat="1" ht="12">
      <c r="A41" s="9"/>
      <c r="B41" s="47" t="s">
        <v>37</v>
      </c>
      <c r="C41" s="48"/>
      <c r="D41" s="48"/>
      <c r="E41" s="57">
        <f aca="true" t="shared" si="2" ref="E41:J41">SUM(E38+E39+E40)</f>
        <v>318424</v>
      </c>
      <c r="F41" s="57">
        <f t="shared" si="2"/>
        <v>0</v>
      </c>
      <c r="G41" s="57">
        <f t="shared" si="2"/>
        <v>0</v>
      </c>
      <c r="H41" s="57">
        <f t="shared" si="2"/>
        <v>3424</v>
      </c>
      <c r="I41" s="57">
        <f t="shared" si="2"/>
        <v>315000</v>
      </c>
      <c r="J41" s="57">
        <f t="shared" si="2"/>
        <v>0</v>
      </c>
    </row>
    <row r="42" spans="1:10" s="11" customFormat="1" ht="12">
      <c r="A42" s="9"/>
      <c r="B42" s="25"/>
      <c r="C42" s="26"/>
      <c r="D42" s="26"/>
      <c r="E42" s="21"/>
      <c r="F42" s="21"/>
      <c r="G42" s="21"/>
      <c r="H42" s="21"/>
      <c r="I42" s="21"/>
      <c r="J42" s="21"/>
    </row>
    <row r="43" spans="1:10" s="28" customFormat="1" ht="86.25" customHeight="1">
      <c r="A43" s="29" t="s">
        <v>42</v>
      </c>
      <c r="B43" s="58" t="s">
        <v>57</v>
      </c>
      <c r="C43" s="51">
        <v>2007</v>
      </c>
      <c r="D43" s="51">
        <v>2008</v>
      </c>
      <c r="E43" s="31">
        <f>SUM(F43:J43)</f>
        <v>15435000</v>
      </c>
      <c r="F43" s="31"/>
      <c r="G43" s="31"/>
      <c r="H43" s="31"/>
      <c r="I43" s="31">
        <v>435000</v>
      </c>
      <c r="J43" s="31">
        <v>15000000</v>
      </c>
    </row>
    <row r="44" spans="1:10" s="11" customFormat="1" ht="12">
      <c r="A44" s="63" t="s">
        <v>44</v>
      </c>
      <c r="B44" s="64"/>
      <c r="C44" s="64"/>
      <c r="D44" s="64"/>
      <c r="E44" s="64"/>
      <c r="F44" s="64"/>
      <c r="G44" s="64"/>
      <c r="H44" s="64"/>
      <c r="I44" s="64"/>
      <c r="J44" s="65"/>
    </row>
    <row r="45" spans="1:10" s="17" customFormat="1" ht="12">
      <c r="A45" s="15">
        <v>1</v>
      </c>
      <c r="B45" s="15" t="s">
        <v>36</v>
      </c>
      <c r="C45" s="15"/>
      <c r="D45" s="15"/>
      <c r="E45" s="16">
        <f aca="true" t="shared" si="3" ref="E45:J45">SUM(E47:E48)</f>
        <v>2312625</v>
      </c>
      <c r="F45" s="16">
        <f t="shared" si="3"/>
        <v>0</v>
      </c>
      <c r="G45" s="16">
        <f t="shared" si="3"/>
        <v>0</v>
      </c>
      <c r="H45" s="16">
        <f t="shared" si="3"/>
        <v>0</v>
      </c>
      <c r="I45" s="16">
        <f t="shared" si="3"/>
        <v>62625</v>
      </c>
      <c r="J45" s="16">
        <f t="shared" si="3"/>
        <v>2250000</v>
      </c>
    </row>
    <row r="46" spans="1:10" s="14" customFormat="1" ht="12">
      <c r="A46" s="13"/>
      <c r="B46" s="13" t="s">
        <v>14</v>
      </c>
      <c r="C46" s="13"/>
      <c r="D46" s="13"/>
      <c r="E46" s="16">
        <f>SUM(F46:I46)</f>
        <v>0</v>
      </c>
      <c r="F46" s="18"/>
      <c r="G46" s="18"/>
      <c r="H46" s="18"/>
      <c r="I46" s="18"/>
      <c r="J46" s="13"/>
    </row>
    <row r="47" spans="1:10" s="14" customFormat="1" ht="12">
      <c r="A47" s="13"/>
      <c r="B47" s="13" t="s">
        <v>58</v>
      </c>
      <c r="C47" s="13"/>
      <c r="D47" s="13"/>
      <c r="E47" s="21">
        <f>SUM(F47:J47)</f>
        <v>962625</v>
      </c>
      <c r="F47" s="23"/>
      <c r="G47" s="23"/>
      <c r="H47" s="23">
        <f>H43*15%</f>
        <v>0</v>
      </c>
      <c r="I47" s="23">
        <v>62625</v>
      </c>
      <c r="J47" s="23">
        <v>900000</v>
      </c>
    </row>
    <row r="48" spans="1:10" s="14" customFormat="1" ht="12">
      <c r="A48" s="13"/>
      <c r="B48" s="13" t="s">
        <v>59</v>
      </c>
      <c r="C48" s="13"/>
      <c r="D48" s="13"/>
      <c r="E48" s="21">
        <f>SUM(F48:J48)</f>
        <v>1350000</v>
      </c>
      <c r="F48" s="23"/>
      <c r="G48" s="23"/>
      <c r="H48" s="23"/>
      <c r="I48" s="23"/>
      <c r="J48" s="18">
        <v>1350000</v>
      </c>
    </row>
    <row r="49" spans="1:10" s="11" customFormat="1" ht="12">
      <c r="A49" s="9">
        <v>2</v>
      </c>
      <c r="B49" s="9" t="s">
        <v>35</v>
      </c>
      <c r="C49" s="9"/>
      <c r="D49" s="9"/>
      <c r="E49" s="27">
        <f>SUM(F49:J49)</f>
        <v>11576250</v>
      </c>
      <c r="F49" s="10"/>
      <c r="G49" s="10"/>
      <c r="H49" s="10">
        <f>H43*75%</f>
        <v>0</v>
      </c>
      <c r="I49" s="10">
        <f>I43*75%</f>
        <v>326250</v>
      </c>
      <c r="J49" s="10">
        <f>J43*75%</f>
        <v>11250000</v>
      </c>
    </row>
    <row r="50" spans="1:10" s="11" customFormat="1" ht="12">
      <c r="A50" s="9">
        <v>3</v>
      </c>
      <c r="B50" s="9" t="s">
        <v>8</v>
      </c>
      <c r="C50" s="9"/>
      <c r="D50" s="9"/>
      <c r="E50" s="27">
        <f>SUM(F50:J50)</f>
        <v>1546125</v>
      </c>
      <c r="F50" s="10"/>
      <c r="G50" s="10"/>
      <c r="H50" s="10">
        <f>H43*10%</f>
        <v>0</v>
      </c>
      <c r="I50" s="10">
        <v>46125</v>
      </c>
      <c r="J50" s="10">
        <f>J43*10%</f>
        <v>1500000</v>
      </c>
    </row>
    <row r="51" spans="1:10" s="11" customFormat="1" ht="12">
      <c r="A51" s="9"/>
      <c r="B51" s="25" t="s">
        <v>37</v>
      </c>
      <c r="C51" s="26"/>
      <c r="D51" s="26"/>
      <c r="E51" s="21">
        <f aca="true" t="shared" si="4" ref="E51:J51">SUM(E45+E49+E50)</f>
        <v>15435000</v>
      </c>
      <c r="F51" s="21">
        <f t="shared" si="4"/>
        <v>0</v>
      </c>
      <c r="G51" s="21">
        <f t="shared" si="4"/>
        <v>0</v>
      </c>
      <c r="H51" s="21">
        <f t="shared" si="4"/>
        <v>0</v>
      </c>
      <c r="I51" s="21">
        <f t="shared" si="4"/>
        <v>435000</v>
      </c>
      <c r="J51" s="21">
        <f t="shared" si="4"/>
        <v>15000000</v>
      </c>
    </row>
    <row r="52" spans="1:10" s="11" customFormat="1" ht="24">
      <c r="A52" s="33" t="s">
        <v>43</v>
      </c>
      <c r="B52" s="22" t="s">
        <v>28</v>
      </c>
      <c r="C52" s="34">
        <v>2007</v>
      </c>
      <c r="D52" s="34">
        <v>2008</v>
      </c>
      <c r="E52" s="35">
        <f>SUM(F52:J52)</f>
        <v>200000</v>
      </c>
      <c r="F52" s="33"/>
      <c r="G52" s="33"/>
      <c r="H52" s="33"/>
      <c r="I52" s="36"/>
      <c r="J52" s="36">
        <v>200000</v>
      </c>
    </row>
    <row r="53" spans="1:10" s="14" customFormat="1" ht="12">
      <c r="A53" s="62" t="s">
        <v>46</v>
      </c>
      <c r="B53" s="62"/>
      <c r="C53" s="62"/>
      <c r="D53" s="62"/>
      <c r="E53" s="62"/>
      <c r="F53" s="62"/>
      <c r="G53" s="62"/>
      <c r="H53" s="62"/>
      <c r="I53" s="62"/>
      <c r="J53" s="62"/>
    </row>
    <row r="54" spans="1:10" s="14" customFormat="1" ht="12">
      <c r="A54" s="7"/>
      <c r="B54" s="2" t="s">
        <v>23</v>
      </c>
      <c r="C54" s="7"/>
      <c r="D54" s="7"/>
      <c r="E54" s="20">
        <f>SUM(F54:J54)</f>
        <v>200000</v>
      </c>
      <c r="F54" s="20"/>
      <c r="G54" s="20"/>
      <c r="H54" s="20"/>
      <c r="I54" s="20"/>
      <c r="J54" s="20">
        <v>200000</v>
      </c>
    </row>
    <row r="55" spans="1:10" s="12" customFormat="1" ht="24">
      <c r="A55" s="37" t="s">
        <v>45</v>
      </c>
      <c r="B55" s="38" t="s">
        <v>31</v>
      </c>
      <c r="C55" s="34">
        <v>2006</v>
      </c>
      <c r="D55" s="34">
        <v>2007</v>
      </c>
      <c r="E55" s="39">
        <f>SUM(F55:J55)</f>
        <v>224021</v>
      </c>
      <c r="F55" s="40"/>
      <c r="G55" s="40"/>
      <c r="H55" s="40">
        <v>57021</v>
      </c>
      <c r="I55" s="40">
        <f>SUM(I57:I58)</f>
        <v>167000</v>
      </c>
      <c r="J55" s="40"/>
    </row>
    <row r="56" spans="1:10" s="14" customFormat="1" ht="12">
      <c r="A56" s="62" t="s">
        <v>47</v>
      </c>
      <c r="B56" s="62"/>
      <c r="C56" s="62"/>
      <c r="D56" s="62"/>
      <c r="E56" s="62"/>
      <c r="F56" s="62"/>
      <c r="G56" s="62"/>
      <c r="H56" s="62"/>
      <c r="I56" s="62"/>
      <c r="J56" s="62"/>
    </row>
    <row r="57" spans="1:10" s="14" customFormat="1" ht="12">
      <c r="A57" s="7"/>
      <c r="B57" s="2" t="s">
        <v>23</v>
      </c>
      <c r="C57" s="7"/>
      <c r="D57" s="7"/>
      <c r="E57" s="20">
        <f>SUM(F57:J57)</f>
        <v>211021</v>
      </c>
      <c r="F57" s="20"/>
      <c r="G57" s="20"/>
      <c r="H57" s="20">
        <v>57021</v>
      </c>
      <c r="I57" s="20">
        <v>154000</v>
      </c>
      <c r="J57" s="20"/>
    </row>
    <row r="58" spans="1:10" s="14" customFormat="1" ht="12">
      <c r="A58" s="7"/>
      <c r="B58" s="2" t="s">
        <v>56</v>
      </c>
      <c r="C58" s="7"/>
      <c r="D58" s="7"/>
      <c r="E58" s="20">
        <f>SUM(F58:J58)</f>
        <v>13000</v>
      </c>
      <c r="F58" s="20"/>
      <c r="G58" s="20"/>
      <c r="H58" s="20"/>
      <c r="I58" s="20">
        <v>13000</v>
      </c>
      <c r="J58" s="20"/>
    </row>
    <row r="59" spans="1:10" s="14" customFormat="1" ht="12">
      <c r="A59" s="41"/>
      <c r="B59" s="41" t="s">
        <v>29</v>
      </c>
      <c r="C59" s="41"/>
      <c r="D59" s="41"/>
      <c r="E59" s="42">
        <f aca="true" t="shared" si="5" ref="E59:J59">E55+E52+E43+E36+E26+E7</f>
        <v>33071949</v>
      </c>
      <c r="F59" s="42">
        <f t="shared" si="5"/>
        <v>55020</v>
      </c>
      <c r="G59" s="42">
        <f t="shared" si="5"/>
        <v>125002</v>
      </c>
      <c r="H59" s="42">
        <f t="shared" si="5"/>
        <v>2125202</v>
      </c>
      <c r="I59" s="42">
        <f t="shared" si="5"/>
        <v>8066725</v>
      </c>
      <c r="J59" s="42">
        <f t="shared" si="5"/>
        <v>22700000</v>
      </c>
    </row>
    <row r="60" s="14" customFormat="1" ht="12">
      <c r="E60" s="14" t="s">
        <v>10</v>
      </c>
    </row>
    <row r="61" s="14" customFormat="1" ht="12"/>
    <row r="62" spans="5:6" s="14" customFormat="1" ht="12">
      <c r="E62" s="59" t="s">
        <v>60</v>
      </c>
      <c r="F62" s="59"/>
    </row>
  </sheetData>
  <mergeCells count="12">
    <mergeCell ref="A37:J37"/>
    <mergeCell ref="A44:J44"/>
    <mergeCell ref="E62:F62"/>
    <mergeCell ref="F2:I2"/>
    <mergeCell ref="A4:A5"/>
    <mergeCell ref="B4:B5"/>
    <mergeCell ref="F4:J4"/>
    <mergeCell ref="A56:J56"/>
    <mergeCell ref="A53:J53"/>
    <mergeCell ref="A12:I12"/>
    <mergeCell ref="C4:D4"/>
    <mergeCell ref="A27:J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Rypinie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Rypinie</dc:creator>
  <cp:keywords/>
  <dc:description/>
  <cp:lastModifiedBy>Szkopańska</cp:lastModifiedBy>
  <cp:lastPrinted>2007-06-12T07:50:02Z</cp:lastPrinted>
  <dcterms:created xsi:type="dcterms:W3CDTF">2005-02-03T14:03:51Z</dcterms:created>
  <dcterms:modified xsi:type="dcterms:W3CDTF">2007-06-19T09:36:03Z</dcterms:modified>
  <cp:category/>
  <cp:version/>
  <cp:contentType/>
  <cp:contentStatus/>
</cp:coreProperties>
</file>